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2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inidonutt/Desktop/OIT ตม.จว.พระนครศรีอยุธยา/O10 แผนการใช้จ่ายงบประมาณประจำปีและการรายงานผล/"/>
    </mc:Choice>
  </mc:AlternateContent>
  <xr:revisionPtr revIDLastSave="0" documentId="13_ncr:1_{6C428066-313B-414C-BCF3-906F5A27D255}" xr6:coauthVersionLast="47" xr6:coauthVersionMax="47" xr10:uidLastSave="{00000000-0000-0000-0000-000000000000}"/>
  <bookViews>
    <workbookView xWindow="0" yWindow="660" windowWidth="29400" windowHeight="17200" xr2:uid="{00000000-000D-0000-FFFF-FFFF00000000}"/>
  </bookViews>
  <sheets>
    <sheet name="ไฟล์แก้ไข" sheetId="3" r:id="rId1"/>
    <sheet name="Sheet1 (2)" sheetId="2" r:id="rId2"/>
  </sheets>
  <definedNames>
    <definedName name="_xlnm.Print_Area" localSheetId="1">'Sheet1 (2)'!$A$1:$H$62</definedName>
    <definedName name="_xlnm.Print_Area" localSheetId="0">ไฟล์แก้ไข!$A$1:$H$57</definedName>
    <definedName name="_xlnm.Print_Titles" localSheetId="1">'Sheet1 (2)'!$1:$5</definedName>
    <definedName name="_xlnm.Print_Titles" localSheetId="0">ไฟล์แก้ไข!$1:$5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3" l="1"/>
  <c r="G51" i="3"/>
  <c r="G50" i="3"/>
  <c r="G49" i="3"/>
  <c r="G48" i="3"/>
  <c r="G47" i="3"/>
  <c r="F46" i="3"/>
  <c r="E46" i="3"/>
  <c r="G45" i="3"/>
  <c r="G44" i="3"/>
  <c r="G43" i="3"/>
  <c r="G42" i="3"/>
  <c r="F41" i="3"/>
  <c r="E41" i="3"/>
  <c r="G40" i="3"/>
  <c r="G39" i="3"/>
  <c r="G38" i="3"/>
  <c r="G37" i="3"/>
  <c r="G36" i="3"/>
  <c r="G35" i="3"/>
  <c r="G34" i="3"/>
  <c r="G33" i="3"/>
  <c r="G32" i="3"/>
  <c r="F31" i="3"/>
  <c r="E31" i="3"/>
  <c r="G27" i="3"/>
  <c r="F24" i="3"/>
  <c r="E24" i="3"/>
  <c r="G23" i="3"/>
  <c r="F21" i="3"/>
  <c r="E21" i="3"/>
  <c r="G21" i="3" s="1"/>
  <c r="F20" i="3"/>
  <c r="G20" i="3" s="1"/>
  <c r="E20" i="3"/>
  <c r="F19" i="3"/>
  <c r="G19" i="3" s="1"/>
  <c r="F14" i="3"/>
  <c r="F10" i="3" s="1"/>
  <c r="E14" i="3"/>
  <c r="E10" i="3" s="1"/>
  <c r="G13" i="3"/>
  <c r="G12" i="3"/>
  <c r="G11" i="3"/>
  <c r="E29" i="2"/>
  <c r="G22" i="2"/>
  <c r="F22" i="2"/>
  <c r="E22" i="2"/>
  <c r="F19" i="2"/>
  <c r="E19" i="2"/>
  <c r="F14" i="2"/>
  <c r="F10" i="2"/>
  <c r="E10" i="2"/>
  <c r="G11" i="2"/>
  <c r="E14" i="2"/>
  <c r="F28" i="3" l="1"/>
  <c r="G14" i="3"/>
  <c r="G46" i="3"/>
  <c r="G41" i="3"/>
  <c r="G31" i="3"/>
  <c r="E28" i="3"/>
  <c r="G28" i="3" s="1"/>
  <c r="G24" i="3"/>
  <c r="G10" i="3"/>
  <c r="E7" i="3"/>
  <c r="E6" i="3" s="1"/>
  <c r="F18" i="3"/>
  <c r="E7" i="2"/>
  <c r="G19" i="2"/>
  <c r="E6" i="2"/>
  <c r="G25" i="2"/>
  <c r="F29" i="2"/>
  <c r="F44" i="2"/>
  <c r="F39" i="2"/>
  <c r="E39" i="2"/>
  <c r="E44" i="2"/>
  <c r="E52" i="3" l="1"/>
  <c r="F7" i="3"/>
  <c r="G18" i="3"/>
  <c r="G44" i="2"/>
  <c r="E26" i="2"/>
  <c r="E50" i="2"/>
  <c r="F26" i="2"/>
  <c r="G49" i="2"/>
  <c r="G39" i="2"/>
  <c r="G48" i="2"/>
  <c r="G47" i="2"/>
  <c r="G46" i="2"/>
  <c r="G45" i="2"/>
  <c r="F6" i="3" l="1"/>
  <c r="G7" i="3"/>
  <c r="G26" i="2"/>
  <c r="G29" i="2"/>
  <c r="E18" i="2"/>
  <c r="G13" i="2"/>
  <c r="G37" i="2"/>
  <c r="G38" i="2"/>
  <c r="G35" i="2"/>
  <c r="G33" i="2"/>
  <c r="G34" i="2"/>
  <c r="G36" i="2"/>
  <c r="G40" i="2"/>
  <c r="G41" i="2"/>
  <c r="G42" i="2"/>
  <c r="G43" i="2"/>
  <c r="G32" i="2"/>
  <c r="G31" i="2"/>
  <c r="G30" i="2"/>
  <c r="F18" i="2"/>
  <c r="F17" i="2"/>
  <c r="G15" i="2"/>
  <c r="G12" i="2"/>
  <c r="F52" i="3" l="1"/>
  <c r="G52" i="3" s="1"/>
  <c r="G6" i="3"/>
  <c r="F16" i="2"/>
  <c r="G18" i="2"/>
  <c r="G17" i="2"/>
  <c r="G14" i="2"/>
  <c r="G21" i="2"/>
  <c r="G16" i="2" l="1"/>
  <c r="F7" i="2"/>
  <c r="G10" i="2"/>
  <c r="F6" i="2" l="1"/>
  <c r="G7" i="2"/>
  <c r="G6" i="2" l="1"/>
  <c r="F50" i="2"/>
  <c r="G50" i="2" s="1"/>
</calcChain>
</file>

<file path=xl/sharedStrings.xml><?xml version="1.0" encoding="utf-8"?>
<sst xmlns="http://schemas.openxmlformats.org/spreadsheetml/2006/main" count="263" uniqueCount="93">
  <si>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</si>
  <si>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</si>
  <si>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</si>
  <si>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</si>
  <si>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</si>
  <si>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</si>
  <si>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</si>
  <si>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</si>
  <si>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ค่าเบี้ยเลี้ยง ที่พัก พาหนะ</t>
  </si>
  <si>
    <t>ค่าซ่อมแซมยานพาหนะ</t>
  </si>
  <si>
    <t>วัสดุสำนักงาน</t>
  </si>
  <si>
    <t>ค่าสาธารณูปโภค</t>
  </si>
  <si>
    <t>ค่าอาหารผู้ต้องกัก</t>
  </si>
  <si>
    <t>จ้างเหมาทำป้ายสัญลักษณ์</t>
  </si>
  <si>
    <t>ค่าเครื่องถ่ายเอกสาร</t>
  </si>
  <si>
    <t>ค่าตอบแทนใช้สอย และวัสดุ</t>
  </si>
  <si>
    <t>ค่าไปรษณีย์</t>
  </si>
  <si>
    <t>ค่าน้ำประปา</t>
  </si>
  <si>
    <t>ค่าเช่าบ้าน</t>
  </si>
  <si>
    <t>ศปน.ตร.</t>
  </si>
  <si>
    <t>ค่าจ้างเหมาบริการป้องกันและกำจัดปลวก</t>
  </si>
  <si>
    <t>ค่าเบี้ยประกันภัยรถยนต์ภาคบังคับ (พ.ร.บ.)</t>
  </si>
  <si>
    <t>ค่าเบี้ยประกันรถยนต์ภาคสมัครใจ (ชั้น 1-3)</t>
  </si>
  <si>
    <t>ค่าซ่อมแซมยานพาหนะและขนส่ง</t>
  </si>
  <si>
    <t>ค่าซ่อมแซมบำรุงรักษาอาคาร-สิ่งก่อสร้าง</t>
  </si>
  <si>
    <t>ค่าใช้สอยอื่นๆ</t>
  </si>
  <si>
    <t>ค่าตอบแทนใช้สอย</t>
  </si>
  <si>
    <t>ค่าวัสดุ</t>
  </si>
  <si>
    <t>ค่าวัสดุน้ำมันเชื้อเพลิง</t>
  </si>
  <si>
    <t>วัสดุคอมพิวเตอร์</t>
  </si>
  <si>
    <t>วัสดุงานบ้านงานครัว</t>
  </si>
  <si>
    <t>ค่าไฟฟ้า</t>
  </si>
  <si>
    <t>ค่าประปา</t>
  </si>
  <si>
    <t>ค่าโทรศัพท์</t>
  </si>
  <si>
    <t>ค่าอินเตอร์เน็ต</t>
  </si>
  <si>
    <t>ผลผลิต :  การรักษาความสงบเรียบร้อยและความมั่นคงในประเทศ</t>
  </si>
  <si>
    <t>1.1.1</t>
  </si>
  <si>
    <t>1.1.2</t>
  </si>
  <si>
    <t>1.1.1.2</t>
  </si>
  <si>
    <t>1.1.1.3</t>
  </si>
  <si>
    <t>1.1.1.4</t>
  </si>
  <si>
    <t>1.1.1.5</t>
  </si>
  <si>
    <t>1.1.2.1</t>
  </si>
  <si>
    <t>1.1.2.2</t>
  </si>
  <si>
    <t>กิจกรรม : ปฏิรูปกฎหมายและพัฒนากระบวนการยุติธรรม</t>
  </si>
  <si>
    <t>โครงการการบังคับใช้กฎหมายอำนวยความยุติธรรม</t>
  </si>
  <si>
    <t>และบริการประชาชน</t>
  </si>
  <si>
    <t>กิจกรรม :  การบังคับใช้กฎหมายและบริการประชาชน</t>
  </si>
  <si>
    <t>แผนงานบุคลากรภาครัฐ</t>
  </si>
  <si>
    <t>ค่าธรรมเนียมตรวจคนเข้าเมืองเพื่อเสริมเงินงบประมาณ</t>
  </si>
  <si>
    <t>รายจ่ายประจำปีงบประมาณ พ.ศ.2568 ขยายออก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</si>
  <si>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</si>
  <si>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</si>
  <si>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</si>
  <si>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</si>
  <si>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</si>
  <si>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</si>
  <si>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</si>
  <si>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</si>
  <si>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</si>
  <si>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2.2.1</t>
  </si>
  <si>
    <t>2.2.2</t>
  </si>
  <si>
    <t>2.2.3</t>
  </si>
  <si>
    <t>2.2.4</t>
  </si>
  <si>
    <t>2.3.1</t>
  </si>
  <si>
    <t>2.3.2</t>
  </si>
  <si>
    <t>2.3.3</t>
  </si>
  <si>
    <t>2.3.4</t>
  </si>
  <si>
    <t>2.3.5</t>
  </si>
  <si>
    <t>งบประมาณรายจ่ายประจำปีงบประมาณ พ.ศ.2569</t>
  </si>
  <si>
    <t>กิจกรรม : การตรวจสอบ คัดกรอง ปราบปรามคนต่างด้าวที่ไม่พึง</t>
  </si>
  <si>
    <t>ปรารถนา</t>
  </si>
  <si>
    <t>ดำเนินการเบิกจ่ายตามขั้นตอน/ไตรมาส</t>
  </si>
  <si>
    <t>ไม่พบปัญหาอุปสรรค</t>
  </si>
  <si>
    <t>1.1.1.1</t>
  </si>
  <si>
    <t>ไปจนถึง วันที่ 30 ก.ย.69</t>
  </si>
  <si>
    <t>ค่าจ้างเหมาบริการทำความสะอาด</t>
  </si>
  <si>
    <t>ค่าจ้างเหมาประกอบอาหารผู้ต้องกัก</t>
  </si>
  <si>
    <t>รายงานผลการใช้จ่ายงบประมาณ  
ตรวจคนเข้าเมืองจังหวัดพระนครศรีอยุธยา บก.ตม.3 
  ประจำปีงบประมาณ พ.ศ. 2569 ไตรมาสที่ 2 (ตุลาคม 2568 - มีนาคม 2569)</t>
  </si>
  <si>
    <t>กำหนดมาตรการในการประหยัดพลังงาน</t>
  </si>
  <si>
    <t>ใช้ในการสนับสนุนการปฏิบัติงานของเจ้าหน้าที่เกี่ยวกับ ศปน.ตร.</t>
  </si>
  <si>
    <t xml:space="preserve">ใช้ในการสนับสนุนการปฏิบัติงานของเจ้าหน้าที่ในภารกิจดังต่อไปนี้                                          </t>
  </si>
  <si>
    <t>1) ตรวจสอบคัดกรองสกัดกั้นบุคคลต้องห้าม มิให้เข้ามาในราชอาณาจักร</t>
  </si>
  <si>
    <t>2) ตรวจสอบคนต่างด้าวที่พักอาศัยอยู่ในราชอาณาจักรเป็นการชั่วคราว</t>
  </si>
  <si>
    <t>3) ให้บริการคนต่างด้าวในการขออยู่ต่อในราชอาณาจักรเป็นการชั่วคราว</t>
  </si>
  <si>
    <t xml:space="preserve">5) ผลักดันส่งกลับคนต่างด้าวออกไปนอกราชอาณาจักร </t>
  </si>
  <si>
    <t xml:space="preserve">6) เป็นค่าใช้จ่ายในการเดินทางไปราชการและสนับสนุนภารกิจที่เกี่ยวข้อง </t>
  </si>
  <si>
    <t>7) จัดหาวัสดุอุปกรณ์เครื่องมือ เครื่องใช้ที่จำเป็นในการปฏิบัติหน้าที่ราชการ</t>
  </si>
  <si>
    <t>8)ใช้ในการซ่อมแซมอาคารสถานที่เพื่อเพิ่มประสิทธิภาพด้านสวัสดิการ</t>
  </si>
  <si>
    <t>ใช้ในการจัดหาวัสดุอุปกรณ์ เครื่องมือที่จำเป็นในการปฏิบัติหน้าที่ราชการ</t>
  </si>
  <si>
    <t>รายงานผลการใช้จ่ายงบประมาณ  
ตรวจคนเข้าเมืองจังหวัดพระนครศรีอยุธยา บก.ตม.3 
  รอบ 6 เดือนแรกของประจำปีงบประมาณ พ.ศ. 2569 ไตรมาสที่ 2 (ตุลาคม 2568 - มีนาคม 2569)   ข้อมูล ณ วันที่ 1 เมษายน 2569</t>
  </si>
  <si>
    <t>กำหนดมาตรการในการจัดการสวัสดิการบ้านพักอย่างมีประสิทธิภาพและเบิกจ่ายค่าเช่าบ้านให้ข้าราชการตามสิทธิ</t>
  </si>
  <si>
    <t>4) ป้องกันปราบปรามคนต่างด้าว ที่กระทำผิดในราชอาณาจักร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</si>
</sst>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9" x14ac:knownFonts="1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  <font>
      <b/>
      <sz val="16"/>
      <color theme="0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6"/>
      <color theme="1"/>
      <name val="TH SarabunPSK"/>
      <family val="2"/>
      <charset val="222"/>
    </font>
    <font>
      <sz val="8"/>
      <name val="Calibri"/>
      <family val="2"/>
      <charset val="222"/>
      <scheme val="minor"/>
    </font>
    <font>
      <b/>
      <sz val="16"/>
      <name val="TH SarabunPSK"/>
      <family val="2"/>
    </font>
    <font>
      <sz val="16"/>
      <color theme="1"/>
      <name val="TH SarabunPSK"/>
      <family val="2"/>
      <charset val="222"/>
    </font>
    <font>
      <sz val="16"/>
      <color rgb="FFFF0000"/>
      <name val="TH SarabunPSK"/>
      <family val="2"/>
      <charset val="222"/>
    </font>
    <font>
      <sz val="16"/>
      <color theme="0"/>
      <name val="Calibri"/>
      <family val="2"/>
      <charset val="222"/>
      <scheme val="minor"/>
    </font>
    <font>
      <b/>
      <sz val="18"/>
      <name val="TH SarabunPSK"/>
      <family val="2"/>
    </font>
    <font>
      <sz val="16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6"/>
      <color theme="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39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0" xfId="0" applyFont="1"/>
    <xf numFmtId="164" fontId="0" fillId="0" borderId="0" xfId="1" applyFont="1"/>
    <xf numFmtId="164" fontId="0" fillId="0" borderId="0" xfId="0" applyNumberFormat="1"/>
    <xf numFmtId="0" fontId="0" fillId="0" borderId="0" xfId="0" applyAlignment="1">
      <alignment horizontal="center"/>
    </xf>
    <xf numFmtId="0" fontId="1" fillId="0" borderId="7" xfId="0" applyFont="1" applyBorder="1" applyAlignment="1">
      <alignment horizontal="center"/>
    </xf>
    <xf numFmtId="164" fontId="1" fillId="0" borderId="4" xfId="1" applyFont="1" applyBorder="1" applyAlignment="1">
      <alignment horizontal="center"/>
    </xf>
    <xf numFmtId="0" fontId="1" fillId="0" borderId="4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/>
    <xf numFmtId="164" fontId="1" fillId="0" borderId="13" xfId="1" applyFont="1" applyBorder="1" applyAlignment="1">
      <alignment horizontal="center"/>
    </xf>
    <xf numFmtId="164" fontId="1" fillId="0" borderId="13" xfId="0" applyNumberFormat="1" applyFont="1" applyBorder="1"/>
    <xf numFmtId="0" fontId="9" fillId="0" borderId="13" xfId="0" applyFont="1" applyBorder="1"/>
    <xf numFmtId="164" fontId="9" fillId="0" borderId="13" xfId="1" applyFont="1" applyBorder="1" applyAlignment="1">
      <alignment horizontal="center"/>
    </xf>
    <xf numFmtId="164" fontId="9" fillId="0" borderId="13" xfId="0" applyNumberFormat="1" applyFont="1" applyBorder="1"/>
    <xf numFmtId="164" fontId="1" fillId="0" borderId="11" xfId="1" applyFont="1" applyBorder="1" applyAlignment="1">
      <alignment horizontal="center"/>
    </xf>
    <xf numFmtId="0" fontId="1" fillId="0" borderId="13" xfId="0" applyFont="1" applyBorder="1" applyAlignment="1">
      <alignment vertical="top"/>
    </xf>
    <xf numFmtId="0" fontId="1" fillId="0" borderId="2" xfId="0" applyFont="1" applyBorder="1" applyAlignment="1">
      <alignment horizontal="center"/>
    </xf>
    <xf numFmtId="164" fontId="1" fillId="0" borderId="4" xfId="0" applyNumberFormat="1" applyFont="1" applyBorder="1"/>
    <xf numFmtId="0" fontId="2" fillId="3" borderId="13" xfId="0" applyFont="1" applyFill="1" applyBorder="1"/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/>
    <xf numFmtId="164" fontId="2" fillId="4" borderId="13" xfId="1" applyFont="1" applyFill="1" applyBorder="1" applyAlignment="1">
      <alignment horizontal="center"/>
    </xf>
    <xf numFmtId="164" fontId="2" fillId="4" borderId="13" xfId="0" applyNumberFormat="1" applyFont="1" applyFill="1" applyBorder="1"/>
    <xf numFmtId="0" fontId="9" fillId="4" borderId="13" xfId="0" applyFont="1" applyFill="1" applyBorder="1"/>
    <xf numFmtId="164" fontId="2" fillId="3" borderId="11" xfId="1" applyFont="1" applyFill="1" applyBorder="1" applyAlignment="1">
      <alignment horizontal="center"/>
    </xf>
    <xf numFmtId="164" fontId="2" fillId="3" borderId="13" xfId="0" applyNumberFormat="1" applyFont="1" applyFill="1" applyBorder="1"/>
    <xf numFmtId="0" fontId="8" fillId="5" borderId="1" xfId="0" applyFont="1" applyFill="1" applyBorder="1"/>
    <xf numFmtId="0" fontId="8" fillId="5" borderId="1" xfId="0" applyFont="1" applyFill="1" applyBorder="1" applyAlignment="1">
      <alignment horizontal="center"/>
    </xf>
    <xf numFmtId="164" fontId="8" fillId="5" borderId="1" xfId="1" applyFont="1" applyFill="1" applyBorder="1" applyAlignment="1">
      <alignment horizontal="center"/>
    </xf>
    <xf numFmtId="164" fontId="8" fillId="5" borderId="1" xfId="0" applyNumberFormat="1" applyFont="1" applyFill="1" applyBorder="1"/>
    <xf numFmtId="0" fontId="2" fillId="6" borderId="13" xfId="0" applyFont="1" applyFill="1" applyBorder="1"/>
    <xf numFmtId="164" fontId="2" fillId="6" borderId="13" xfId="1" applyFont="1" applyFill="1" applyBorder="1" applyAlignment="1">
      <alignment horizontal="center"/>
    </xf>
    <xf numFmtId="164" fontId="2" fillId="6" borderId="13" xfId="0" applyNumberFormat="1" applyFont="1" applyFill="1" applyBorder="1"/>
    <xf numFmtId="0" fontId="11" fillId="3" borderId="8" xfId="0" applyFont="1" applyFill="1" applyBorder="1"/>
    <xf numFmtId="164" fontId="2" fillId="3" borderId="8" xfId="1" applyFont="1" applyFill="1" applyBorder="1" applyAlignment="1">
      <alignment horizontal="center"/>
    </xf>
    <xf numFmtId="164" fontId="2" fillId="3" borderId="8" xfId="0" applyNumberFormat="1" applyFont="1" applyFill="1" applyBorder="1"/>
    <xf numFmtId="0" fontId="11" fillId="4" borderId="13" xfId="0" applyFont="1" applyFill="1" applyBorder="1"/>
    <xf numFmtId="0" fontId="12" fillId="3" borderId="6" xfId="0" applyFont="1" applyFill="1" applyBorder="1" applyAlignment="1">
      <alignment horizontal="center"/>
    </xf>
    <xf numFmtId="0" fontId="12" fillId="4" borderId="12" xfId="0" applyFont="1" applyFill="1" applyBorder="1" applyAlignment="1">
      <alignment horizontal="center"/>
    </xf>
    <xf numFmtId="0" fontId="12" fillId="6" borderId="12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3" borderId="12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9" fillId="6" borderId="13" xfId="0" applyFont="1" applyFill="1" applyBorder="1"/>
    <xf numFmtId="164" fontId="7" fillId="6" borderId="11" xfId="1" applyFont="1" applyFill="1" applyBorder="1" applyAlignment="1">
      <alignment horizontal="center"/>
    </xf>
    <xf numFmtId="164" fontId="7" fillId="6" borderId="13" xfId="0" applyNumberFormat="1" applyFont="1" applyFill="1" applyBorder="1"/>
    <xf numFmtId="0" fontId="12" fillId="4" borderId="13" xfId="0" applyFont="1" applyFill="1" applyBorder="1" applyAlignment="1">
      <alignment horizontal="center"/>
    </xf>
    <xf numFmtId="164" fontId="9" fillId="4" borderId="13" xfId="1" applyFont="1" applyFill="1" applyBorder="1" applyAlignment="1">
      <alignment horizontal="center"/>
    </xf>
    <xf numFmtId="164" fontId="9" fillId="4" borderId="13" xfId="0" applyNumberFormat="1" applyFont="1" applyFill="1" applyBorder="1"/>
    <xf numFmtId="0" fontId="12" fillId="6" borderId="13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164" fontId="2" fillId="6" borderId="11" xfId="1" applyFont="1" applyFill="1" applyBorder="1" applyAlignment="1">
      <alignment horizontal="center"/>
    </xf>
    <xf numFmtId="164" fontId="11" fillId="6" borderId="11" xfId="1" applyFont="1" applyFill="1" applyBorder="1" applyAlignment="1">
      <alignment horizontal="center"/>
    </xf>
    <xf numFmtId="0" fontId="11" fillId="4" borderId="13" xfId="0" applyFont="1" applyFill="1" applyBorder="1" applyAlignment="1">
      <alignment wrapText="1"/>
    </xf>
    <xf numFmtId="0" fontId="12" fillId="4" borderId="12" xfId="0" applyFont="1" applyFill="1" applyBorder="1" applyAlignment="1">
      <alignment horizontal="left"/>
    </xf>
    <xf numFmtId="0" fontId="12" fillId="6" borderId="12" xfId="0" applyFont="1" applyFill="1" applyBorder="1" applyAlignment="1">
      <alignment horizontal="left"/>
    </xf>
    <xf numFmtId="0" fontId="16" fillId="4" borderId="12" xfId="0" applyFont="1" applyFill="1" applyBorder="1" applyAlignment="1">
      <alignment horizontal="left"/>
    </xf>
    <xf numFmtId="0" fontId="12" fillId="3" borderId="5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1" fillId="0" borderId="7" xfId="1" applyFont="1" applyBorder="1" applyAlignment="1">
      <alignment horizontal="center"/>
    </xf>
    <xf numFmtId="0" fontId="12" fillId="4" borderId="13" xfId="0" applyFont="1" applyFill="1" applyBorder="1" applyAlignment="1">
      <alignment horizontal="left"/>
    </xf>
    <xf numFmtId="0" fontId="12" fillId="3" borderId="11" xfId="0" applyFont="1" applyFill="1" applyBorder="1" applyAlignment="1">
      <alignment horizontal="left"/>
    </xf>
    <xf numFmtId="164" fontId="1" fillId="0" borderId="12" xfId="0" applyNumberFormat="1" applyFont="1" applyBorder="1"/>
    <xf numFmtId="164" fontId="1" fillId="0" borderId="12" xfId="1" applyFont="1" applyBorder="1" applyAlignment="1">
      <alignment horizontal="center"/>
    </xf>
    <xf numFmtId="0" fontId="1" fillId="0" borderId="12" xfId="0" applyFont="1" applyBorder="1"/>
    <xf numFmtId="0" fontId="9" fillId="6" borderId="8" xfId="0" applyFont="1" applyFill="1" applyBorder="1"/>
    <xf numFmtId="164" fontId="7" fillId="6" borderId="5" xfId="1" applyFont="1" applyFill="1" applyBorder="1" applyAlignment="1">
      <alignment horizontal="center"/>
    </xf>
    <xf numFmtId="164" fontId="7" fillId="6" borderId="8" xfId="0" applyNumberFormat="1" applyFont="1" applyFill="1" applyBorder="1"/>
    <xf numFmtId="0" fontId="12" fillId="6" borderId="6" xfId="0" applyFont="1" applyFill="1" applyBorder="1" applyAlignment="1">
      <alignment horizontal="center"/>
    </xf>
    <xf numFmtId="0" fontId="12" fillId="0" borderId="4" xfId="0" applyFont="1" applyBorder="1" applyAlignment="1">
      <alignment vertical="top" wrapText="1"/>
    </xf>
    <xf numFmtId="0" fontId="1" fillId="0" borderId="4" xfId="0" applyFont="1" applyBorder="1" applyAlignment="1">
      <alignment vertical="top"/>
    </xf>
    <xf numFmtId="0" fontId="12" fillId="0" borderId="13" xfId="0" applyFont="1" applyBorder="1" applyAlignment="1">
      <alignment vertical="top"/>
    </xf>
    <xf numFmtId="0" fontId="12" fillId="0" borderId="4" xfId="0" applyFont="1" applyBorder="1" applyAlignment="1">
      <alignment vertical="top"/>
    </xf>
    <xf numFmtId="0" fontId="2" fillId="6" borderId="8" xfId="0" applyFont="1" applyFill="1" applyBorder="1"/>
    <xf numFmtId="164" fontId="2" fillId="6" borderId="5" xfId="1" applyFont="1" applyFill="1" applyBorder="1" applyAlignment="1">
      <alignment horizontal="center"/>
    </xf>
    <xf numFmtId="164" fontId="2" fillId="6" borderId="8" xfId="0" applyNumberFormat="1" applyFont="1" applyFill="1" applyBorder="1"/>
    <xf numFmtId="0" fontId="12" fillId="6" borderId="6" xfId="0" applyFont="1" applyFill="1" applyBorder="1" applyAlignment="1">
      <alignment horizontal="left"/>
    </xf>
    <xf numFmtId="0" fontId="17" fillId="0" borderId="13" xfId="0" applyFont="1" applyBorder="1" applyAlignment="1">
      <alignment vertical="top" wrapText="1"/>
    </xf>
    <xf numFmtId="0" fontId="17" fillId="0" borderId="4" xfId="0" applyFont="1" applyBorder="1" applyAlignment="1">
      <alignment vertical="top"/>
    </xf>
    <xf numFmtId="0" fontId="1" fillId="0" borderId="11" xfId="0" applyFont="1" applyBorder="1"/>
    <xf numFmtId="0" fontId="17" fillId="0" borderId="11" xfId="0" applyFont="1" applyBorder="1" applyAlignment="1">
      <alignment vertical="top" wrapText="1"/>
    </xf>
    <xf numFmtId="0" fontId="17" fillId="0" borderId="13" xfId="0" applyFont="1" applyBorder="1" applyAlignment="1">
      <alignment vertical="center" wrapText="1"/>
    </xf>
    <xf numFmtId="164" fontId="18" fillId="5" borderId="1" xfId="1" applyFont="1" applyFill="1" applyBorder="1" applyAlignment="1">
      <alignment horizontal="center"/>
    </xf>
    <xf numFmtId="164" fontId="18" fillId="5" borderId="1" xfId="0" applyNumberFormat="1" applyFont="1" applyFill="1" applyBorder="1"/>
    <xf numFmtId="0" fontId="17" fillId="0" borderId="8" xfId="0" applyFont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/>
    </xf>
    <xf numFmtId="0" fontId="17" fillId="0" borderId="13" xfId="0" applyFont="1" applyBorder="1" applyAlignment="1">
      <alignment horizontal="left" vertical="top"/>
    </xf>
    <xf numFmtId="0" fontId="17" fillId="0" borderId="4" xfId="0" applyFont="1" applyBorder="1" applyAlignment="1">
      <alignment horizontal="left" vertical="top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4" fontId="4" fillId="2" borderId="5" xfId="1" applyFont="1" applyFill="1" applyBorder="1" applyAlignment="1">
      <alignment horizontal="center" vertical="center"/>
    </xf>
    <xf numFmtId="164" fontId="4" fillId="2" borderId="7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9" fillId="6" borderId="5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1" fillId="0" borderId="7" xfId="0" applyFont="1" applyBorder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9" fillId="6" borderId="11" xfId="0" applyFont="1" applyFill="1" applyBorder="1" applyAlignment="1">
      <alignment horizontal="center"/>
    </xf>
    <xf numFmtId="0" fontId="9" fillId="6" borderId="12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10583</xdr:colOff>
      <xdr:row>51</xdr:row>
      <xdr:rowOff>248708</xdr:rowOff>
    </xdr:from>
    <xdr:to>
      <xdr:col>4</xdr:col>
      <xdr:colOff>169333</xdr:colOff>
      <xdr:row>57</xdr:row>
      <xdr:rowOff>169334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CD15E1FF-D892-4F38-A45A-7E0B95C3C498}"/>
            </a:ext>
          </a:extLst>
        </xdr:cNvPr>
        <xdr:cNvSpPr/>
      </xdr:nvSpPr>
      <xdr:spPr>
        <a:xfrm>
          <a:off x="4339166" y="15086541"/>
          <a:ext cx="3640667" cy="1730376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- ทราบ</a:t>
          </a:r>
        </a:p>
        <a:p>
          <a:pPr algn="l"/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พ.ต.อ. </a:t>
          </a:r>
        </a:p>
        <a:p>
          <a:pPr algn="l"/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( พีรภัทร์  ปรมพุฒิ )</a:t>
          </a:r>
        </a:p>
        <a:p>
          <a:pPr algn="ctr"/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ผกก.ตม.จว.พระนครศรีอยุธยา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บก.ตม.3</a:t>
          </a:r>
          <a:endParaRPr lang="en-US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 editAs="oneCell">
    <xdr:from>
      <xdr:col>3</xdr:col>
      <xdr:colOff>1354667</xdr:colOff>
      <xdr:row>53</xdr:row>
      <xdr:rowOff>31751</xdr:rowOff>
    </xdr:from>
    <xdr:to>
      <xdr:col>3</xdr:col>
      <xdr:colOff>2455332</xdr:colOff>
      <xdr:row>54</xdr:row>
      <xdr:rowOff>137583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443E50-DB43-8A47-B758-06FDE020E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83250" y="15483418"/>
          <a:ext cx="1100665" cy="412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3672417</xdr:colOff>
      <xdr:row>52</xdr:row>
      <xdr:rowOff>137582</xdr:rowOff>
    </xdr:from>
    <xdr:to>
      <xdr:col>4</xdr:col>
      <xdr:colOff>341312</xdr:colOff>
      <xdr:row>57</xdr:row>
      <xdr:rowOff>5291</xdr:rowOff>
    </xdr:to>
    <xdr:sp macro="" textlink="">
      <xdr:nvSpPr>
        <xdr:cNvPr id="3" name="สี่เหลี่ยมผืนผ้า 2">
          <a:extLst>
            <a:ext uri="{FF2B5EF4-FFF2-40B4-BE49-F238E27FC236}">
              <a16:creationId xmlns:a16="http://schemas.microsoft.com/office/drawing/2014/main" id="{85A45B77-3E4C-4405-339C-E85767013A9E}"/>
            </a:ext>
          </a:extLst>
        </xdr:cNvPr>
        <xdr:cNvSpPr/>
      </xdr:nvSpPr>
      <xdr:spPr>
        <a:xfrm>
          <a:off x="4540250" y="14044082"/>
          <a:ext cx="3315229" cy="1359959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                         - ทราบ</a:t>
          </a:r>
        </a:p>
        <a:p>
          <a:pPr algn="ctr"/>
          <a:endParaRPr lang="th-TH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              พ.ต.อ.</a:t>
          </a:r>
        </a:p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( พีรภัทร์  ปรมพุฒิ )</a:t>
          </a:r>
        </a:p>
        <a:p>
          <a:pPr algn="ctr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ผกก.ตม.จว.พระนครศรีอยุธยา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 บก.ตม.3</a:t>
          </a:r>
          <a:endParaRPr lang="en-US" sz="1600" b="1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2C6C6-476A-4705-813B-B82A948C4BDB}">
  <dimension ref="A1:L77"/>
  <sheetViews>
    <sheetView tabSelected="1" view="pageBreakPreview" zoomScale="120" zoomScaleNormal="120" zoomScaleSheetLayoutView="120" workbookViewId="0">
      <pane ySplit="5" topLeftCell="A6" activePane="bottomLeft" state="frozen"/>
      <selection pane="bottomLeft" activeCell="D17" sqref="D17"/>
    </sheetView>
  </sheetViews>
  <sheetFormatPr baseColWidth="10" defaultColWidth="8.83203125" defaultRowHeight="21" x14ac:dyDescent="0.25"/>
  <cols>
    <col min="1" max="1" width="5.83203125" style="6" customWidth="1"/>
    <col min="2" max="2" width="6.6640625" style="6" customWidth="1"/>
    <col min="3" max="3" width="48.1640625" bestFit="1" customWidth="1"/>
    <col min="4" max="4" width="47" style="69" bestFit="1" customWidth="1"/>
    <col min="5" max="5" width="17.6640625" style="4" customWidth="1"/>
    <col min="6" max="6" width="16.1640625" customWidth="1"/>
    <col min="7" max="7" width="12.1640625" customWidth="1"/>
    <col min="8" max="8" width="21" style="6" customWidth="1"/>
    <col min="10" max="10" width="14.83203125" customWidth="1"/>
    <col min="11" max="11" width="9.6640625" bestFit="1" customWidth="1"/>
    <col min="12" max="12" width="11.6640625" bestFit="1" customWidth="1"/>
  </cols>
  <sheetData>
    <row r="1" spans="1:11" ht="23.25" customHeight="1" x14ac:dyDescent="0.2">
      <c r="A1" s="101" t="s">
        <v>90</v>
      </c>
      <c r="B1" s="101"/>
      <c r="C1" s="102"/>
      <c r="D1" s="102"/>
      <c r="E1" s="102"/>
      <c r="F1" s="102"/>
      <c r="G1" s="102"/>
      <c r="H1" s="102"/>
    </row>
    <row r="2" spans="1:11" ht="23.25" customHeight="1" x14ac:dyDescent="0.2">
      <c r="A2" s="102"/>
      <c r="B2" s="102"/>
      <c r="C2" s="102"/>
      <c r="D2" s="102"/>
      <c r="E2" s="102"/>
      <c r="F2" s="102"/>
      <c r="G2" s="102"/>
      <c r="H2" s="102"/>
    </row>
    <row r="3" spans="1:11" ht="24.75" customHeight="1" x14ac:dyDescent="0.2">
      <c r="A3" s="103"/>
      <c r="B3" s="103"/>
      <c r="C3" s="103"/>
      <c r="D3" s="103"/>
      <c r="E3" s="103"/>
      <c r="F3" s="103"/>
      <c r="G3" s="103"/>
      <c r="H3" s="103"/>
    </row>
    <row r="4" spans="1:11" ht="23.25" customHeight="1" x14ac:dyDescent="0.2">
      <c r="A4" s="104" t="s">
        <v>0</v>
      </c>
      <c r="B4" s="105"/>
      <c r="C4" s="108" t="s">
        <v>7</v>
      </c>
      <c r="D4" s="104" t="s">
        <v>2</v>
      </c>
      <c r="E4" s="110" t="s">
        <v>3</v>
      </c>
      <c r="F4" s="104" t="s">
        <v>4</v>
      </c>
      <c r="G4" s="112" t="s">
        <v>5</v>
      </c>
      <c r="H4" s="113" t="s">
        <v>6</v>
      </c>
    </row>
    <row r="5" spans="1:11" ht="21" customHeight="1" x14ac:dyDescent="0.2">
      <c r="A5" s="106"/>
      <c r="B5" s="107"/>
      <c r="C5" s="109"/>
      <c r="D5" s="106"/>
      <c r="E5" s="111"/>
      <c r="F5" s="106"/>
      <c r="G5" s="112"/>
      <c r="H5" s="114"/>
    </row>
    <row r="6" spans="1:11" ht="24" x14ac:dyDescent="0.4">
      <c r="A6" s="117">
        <v>1</v>
      </c>
      <c r="B6" s="118"/>
      <c r="C6" s="38" t="s">
        <v>69</v>
      </c>
      <c r="D6" s="66"/>
      <c r="E6" s="39">
        <f>+E7+E21+E24</f>
        <v>503972.5</v>
      </c>
      <c r="F6" s="39">
        <f>+F7+F21+F24</f>
        <v>405483.35</v>
      </c>
      <c r="G6" s="40">
        <f>+F6*100/E6</f>
        <v>80.457435673573457</v>
      </c>
      <c r="H6" s="42"/>
    </row>
    <row r="7" spans="1:11" ht="24" x14ac:dyDescent="0.4">
      <c r="A7" s="119">
        <v>1.1000000000000001</v>
      </c>
      <c r="B7" s="120"/>
      <c r="C7" s="41" t="s">
        <v>35</v>
      </c>
      <c r="D7" s="67"/>
      <c r="E7" s="26">
        <f>+E10+E18</f>
        <v>135677.5</v>
      </c>
      <c r="F7" s="26">
        <f>+F10+F18</f>
        <v>135183.35</v>
      </c>
      <c r="G7" s="27">
        <f>+F7*100/E7</f>
        <v>99.635790753809587</v>
      </c>
      <c r="H7" s="63"/>
      <c r="J7" s="5"/>
    </row>
    <row r="8" spans="1:11" ht="24" x14ac:dyDescent="0.4">
      <c r="A8" s="119"/>
      <c r="B8" s="120"/>
      <c r="C8" s="41" t="s">
        <v>70</v>
      </c>
      <c r="D8" s="67"/>
      <c r="E8" s="26"/>
      <c r="F8" s="26"/>
      <c r="G8" s="25"/>
      <c r="H8" s="43"/>
      <c r="J8" s="5"/>
    </row>
    <row r="9" spans="1:11" ht="25" x14ac:dyDescent="0.4">
      <c r="A9" s="23"/>
      <c r="B9" s="24"/>
      <c r="C9" s="62" t="s">
        <v>71</v>
      </c>
      <c r="D9" s="67"/>
      <c r="E9" s="26"/>
      <c r="F9" s="26"/>
      <c r="G9" s="25"/>
      <c r="H9" s="43"/>
      <c r="J9" s="5"/>
    </row>
    <row r="10" spans="1:11" ht="24" x14ac:dyDescent="0.4">
      <c r="A10" s="121" t="s">
        <v>36</v>
      </c>
      <c r="B10" s="122"/>
      <c r="C10" s="35" t="s">
        <v>15</v>
      </c>
      <c r="D10" s="88" t="s">
        <v>81</v>
      </c>
      <c r="E10" s="36">
        <f>SUM(E11:E17)</f>
        <v>119677.5</v>
      </c>
      <c r="F10" s="36">
        <f>SUM(F11:F17)</f>
        <v>119193.5</v>
      </c>
      <c r="G10" s="37">
        <f>+F10*100/E10</f>
        <v>99.595579787345159</v>
      </c>
      <c r="H10" s="64"/>
      <c r="J10" s="5"/>
      <c r="K10" s="5"/>
    </row>
    <row r="11" spans="1:11" ht="24" x14ac:dyDescent="0.4">
      <c r="A11" s="10"/>
      <c r="B11" s="11" t="s">
        <v>74</v>
      </c>
      <c r="C11" s="12" t="s">
        <v>8</v>
      </c>
      <c r="D11" s="88" t="s">
        <v>82</v>
      </c>
      <c r="E11" s="13">
        <v>484</v>
      </c>
      <c r="F11" s="13">
        <v>0</v>
      </c>
      <c r="G11" s="14">
        <f t="shared" ref="G11:G15" si="0">+F11*100/E11</f>
        <v>0</v>
      </c>
      <c r="H11" s="45" t="s">
        <v>73</v>
      </c>
    </row>
    <row r="12" spans="1:11" ht="24" x14ac:dyDescent="0.4">
      <c r="A12" s="10"/>
      <c r="B12" s="11" t="s">
        <v>38</v>
      </c>
      <c r="C12" s="12" t="s">
        <v>12</v>
      </c>
      <c r="D12" s="92" t="s">
        <v>83</v>
      </c>
      <c r="E12" s="13">
        <v>56677.5</v>
      </c>
      <c r="F12" s="13">
        <v>56677.5</v>
      </c>
      <c r="G12" s="14">
        <f t="shared" si="0"/>
        <v>100</v>
      </c>
      <c r="H12" s="45" t="s">
        <v>73</v>
      </c>
    </row>
    <row r="13" spans="1:11" ht="24" x14ac:dyDescent="0.4">
      <c r="A13" s="10"/>
      <c r="B13" s="11" t="s">
        <v>39</v>
      </c>
      <c r="C13" s="12" t="s">
        <v>13</v>
      </c>
      <c r="D13" s="88" t="s">
        <v>84</v>
      </c>
      <c r="E13" s="13">
        <v>17100</v>
      </c>
      <c r="F13" s="13">
        <v>17100</v>
      </c>
      <c r="G13" s="14">
        <f t="shared" si="0"/>
        <v>100</v>
      </c>
      <c r="H13" s="45" t="s">
        <v>73</v>
      </c>
    </row>
    <row r="14" spans="1:11" ht="24" x14ac:dyDescent="0.4">
      <c r="A14" s="10"/>
      <c r="B14" s="11" t="s">
        <v>40</v>
      </c>
      <c r="C14" s="12" t="s">
        <v>14</v>
      </c>
      <c r="D14" s="88" t="s">
        <v>92</v>
      </c>
      <c r="E14" s="13">
        <f>6000*6</f>
        <v>36000</v>
      </c>
      <c r="F14" s="13">
        <f>6000*6</f>
        <v>36000</v>
      </c>
      <c r="G14" s="14">
        <f t="shared" si="0"/>
        <v>100</v>
      </c>
      <c r="H14" s="45" t="s">
        <v>73</v>
      </c>
    </row>
    <row r="15" spans="1:11" ht="24" x14ac:dyDescent="0.4">
      <c r="A15" s="10"/>
      <c r="B15" s="11" t="s">
        <v>41</v>
      </c>
      <c r="C15" s="12" t="s">
        <v>9</v>
      </c>
      <c r="D15" s="88" t="s">
        <v>85</v>
      </c>
      <c r="E15" s="13">
        <v>9416</v>
      </c>
      <c r="F15" s="13">
        <v>9416</v>
      </c>
      <c r="G15" s="14">
        <f t="shared" si="0"/>
        <v>100</v>
      </c>
      <c r="H15" s="45" t="s">
        <v>73</v>
      </c>
    </row>
    <row r="16" spans="1:11" ht="20.25" customHeight="1" x14ac:dyDescent="0.4">
      <c r="A16" s="10"/>
      <c r="B16" s="11"/>
      <c r="C16" s="12"/>
      <c r="D16" s="88" t="s">
        <v>86</v>
      </c>
      <c r="E16" s="13"/>
      <c r="F16" s="13"/>
      <c r="G16" s="14"/>
      <c r="H16" s="45"/>
    </row>
    <row r="17" spans="1:10" ht="20.25" customHeight="1" x14ac:dyDescent="0.4">
      <c r="A17" s="10"/>
      <c r="B17" s="11"/>
      <c r="C17" s="90"/>
      <c r="D17" s="91" t="s">
        <v>87</v>
      </c>
      <c r="E17" s="13"/>
      <c r="F17" s="13"/>
      <c r="G17" s="14"/>
      <c r="H17" s="45"/>
    </row>
    <row r="18" spans="1:10" ht="20.25" customHeight="1" x14ac:dyDescent="0.4">
      <c r="A18" s="123" t="s">
        <v>37</v>
      </c>
      <c r="B18" s="124"/>
      <c r="C18" s="76" t="s">
        <v>11</v>
      </c>
      <c r="D18" s="98" t="s">
        <v>79</v>
      </c>
      <c r="E18" s="77">
        <v>16000</v>
      </c>
      <c r="F18" s="77">
        <f>SUM(F19:F20)</f>
        <v>15989.85</v>
      </c>
      <c r="G18" s="78">
        <f>+F18*100/E18</f>
        <v>99.936562499999994</v>
      </c>
      <c r="H18" s="79"/>
    </row>
    <row r="19" spans="1:10" ht="24" x14ac:dyDescent="0.4">
      <c r="A19" s="10"/>
      <c r="B19" s="11" t="s">
        <v>42</v>
      </c>
      <c r="C19" s="12" t="s">
        <v>16</v>
      </c>
      <c r="D19" s="99"/>
      <c r="E19" s="13">
        <v>14219</v>
      </c>
      <c r="F19" s="13">
        <f>12262+1957</f>
        <v>14219</v>
      </c>
      <c r="G19" s="12">
        <f>+F19*100/E19</f>
        <v>100</v>
      </c>
      <c r="H19" s="45" t="s">
        <v>73</v>
      </c>
      <c r="J19" s="5"/>
    </row>
    <row r="20" spans="1:10" ht="24" x14ac:dyDescent="0.4">
      <c r="A20" s="7"/>
      <c r="B20" s="20" t="s">
        <v>43</v>
      </c>
      <c r="C20" s="9" t="s">
        <v>17</v>
      </c>
      <c r="D20" s="100"/>
      <c r="E20" s="8">
        <f>1770.85+10.15</f>
        <v>1781</v>
      </c>
      <c r="F20" s="8">
        <f>1026.13+744.72</f>
        <v>1770.8500000000001</v>
      </c>
      <c r="G20" s="21">
        <f>+F20*100/E20</f>
        <v>99.430095451993267</v>
      </c>
      <c r="H20" s="47" t="s">
        <v>73</v>
      </c>
    </row>
    <row r="21" spans="1:10" ht="24" x14ac:dyDescent="0.4">
      <c r="A21" s="119">
        <v>1.2</v>
      </c>
      <c r="B21" s="120"/>
      <c r="C21" s="25" t="s">
        <v>48</v>
      </c>
      <c r="D21" s="55"/>
      <c r="E21" s="26">
        <f>+E23</f>
        <v>365820</v>
      </c>
      <c r="F21" s="26">
        <f>+F23</f>
        <v>267900</v>
      </c>
      <c r="G21" s="27">
        <f>+F21*100/E21</f>
        <v>73.232737411841896</v>
      </c>
      <c r="H21" s="65"/>
    </row>
    <row r="22" spans="1:10" ht="24" x14ac:dyDescent="0.4">
      <c r="A22" s="119"/>
      <c r="B22" s="120"/>
      <c r="C22" s="25" t="s">
        <v>44</v>
      </c>
      <c r="D22" s="55"/>
      <c r="E22" s="26"/>
      <c r="F22" s="26"/>
      <c r="G22" s="27"/>
      <c r="H22" s="43"/>
    </row>
    <row r="23" spans="1:10" ht="50" x14ac:dyDescent="0.4">
      <c r="A23" s="125">
        <v>12.1</v>
      </c>
      <c r="B23" s="126"/>
      <c r="C23" s="81" t="s">
        <v>18</v>
      </c>
      <c r="D23" s="80" t="s">
        <v>91</v>
      </c>
      <c r="E23" s="8">
        <v>365820</v>
      </c>
      <c r="F23" s="8">
        <v>267900</v>
      </c>
      <c r="G23" s="21">
        <f>+F23*100/E23</f>
        <v>73.232737411841896</v>
      </c>
      <c r="H23" s="47" t="s">
        <v>73</v>
      </c>
    </row>
    <row r="24" spans="1:10" ht="24" x14ac:dyDescent="0.4">
      <c r="A24" s="119">
        <v>1.3</v>
      </c>
      <c r="B24" s="120"/>
      <c r="C24" s="28" t="s">
        <v>45</v>
      </c>
      <c r="D24" s="71"/>
      <c r="E24" s="56">
        <f>+E27</f>
        <v>2475</v>
      </c>
      <c r="F24" s="56">
        <f>+F27</f>
        <v>2400</v>
      </c>
      <c r="G24" s="57">
        <f>+F24*100/E24</f>
        <v>96.969696969696969</v>
      </c>
      <c r="H24" s="63"/>
      <c r="J24" s="5"/>
    </row>
    <row r="25" spans="1:10" s="3" customFormat="1" ht="24" x14ac:dyDescent="0.4">
      <c r="A25" s="119"/>
      <c r="B25" s="120"/>
      <c r="C25" s="28" t="s">
        <v>46</v>
      </c>
      <c r="D25" s="71"/>
      <c r="E25" s="56"/>
      <c r="F25" s="56"/>
      <c r="G25" s="57"/>
      <c r="H25" s="43"/>
    </row>
    <row r="26" spans="1:10" s="3" customFormat="1" ht="24" x14ac:dyDescent="0.4">
      <c r="A26" s="127"/>
      <c r="B26" s="128"/>
      <c r="C26" s="15" t="s">
        <v>47</v>
      </c>
      <c r="D26" s="82"/>
      <c r="E26" s="16"/>
      <c r="F26" s="16"/>
      <c r="G26" s="17"/>
      <c r="H26" s="45"/>
    </row>
    <row r="27" spans="1:10" s="3" customFormat="1" ht="24" x14ac:dyDescent="0.4">
      <c r="A27" s="115"/>
      <c r="B27" s="116"/>
      <c r="C27" s="9" t="s">
        <v>19</v>
      </c>
      <c r="D27" s="83" t="s">
        <v>80</v>
      </c>
      <c r="E27" s="8">
        <v>2475</v>
      </c>
      <c r="F27" s="8">
        <v>2400</v>
      </c>
      <c r="G27" s="21">
        <f>+F27*100/E27</f>
        <v>96.969696969696969</v>
      </c>
      <c r="H27" s="47" t="s">
        <v>73</v>
      </c>
    </row>
    <row r="28" spans="1:10" ht="24" x14ac:dyDescent="0.4">
      <c r="A28" s="131">
        <v>2</v>
      </c>
      <c r="B28" s="132"/>
      <c r="C28" s="22" t="s">
        <v>49</v>
      </c>
      <c r="D28" s="72"/>
      <c r="E28" s="29">
        <f>+E31+E41+E46</f>
        <v>1549562.2</v>
      </c>
      <c r="F28" s="29">
        <f>+F31+F41+F46</f>
        <v>428853.52</v>
      </c>
      <c r="G28" s="30">
        <f>+F28*100/E28</f>
        <v>27.675786102681133</v>
      </c>
      <c r="H28" s="46"/>
      <c r="J28" s="5"/>
    </row>
    <row r="29" spans="1:10" ht="24" x14ac:dyDescent="0.4">
      <c r="A29" s="131"/>
      <c r="B29" s="132"/>
      <c r="C29" s="22" t="s">
        <v>50</v>
      </c>
      <c r="D29" s="72"/>
      <c r="E29" s="29"/>
      <c r="F29" s="29"/>
      <c r="G29" s="22"/>
      <c r="H29" s="46"/>
      <c r="J29" s="5"/>
    </row>
    <row r="30" spans="1:10" ht="24" x14ac:dyDescent="0.4">
      <c r="A30" s="131"/>
      <c r="B30" s="132"/>
      <c r="C30" s="22" t="s">
        <v>75</v>
      </c>
      <c r="D30" s="72"/>
      <c r="E30" s="29"/>
      <c r="F30" s="29"/>
      <c r="G30" s="22"/>
      <c r="H30" s="46"/>
    </row>
    <row r="31" spans="1:10" ht="24" x14ac:dyDescent="0.4">
      <c r="A31" s="121">
        <v>2.1</v>
      </c>
      <c r="B31" s="122"/>
      <c r="C31" s="35" t="s">
        <v>26</v>
      </c>
      <c r="D31" s="88" t="s">
        <v>81</v>
      </c>
      <c r="E31" s="36">
        <f>SUM(E32:E40)</f>
        <v>829682.86</v>
      </c>
      <c r="F31" s="36">
        <f>SUM(F32:F40)</f>
        <v>280392.55</v>
      </c>
      <c r="G31" s="37">
        <f>+F31*100/E31</f>
        <v>33.795147943637161</v>
      </c>
      <c r="H31" s="64"/>
    </row>
    <row r="32" spans="1:10" ht="24" x14ac:dyDescent="0.4">
      <c r="A32" s="10"/>
      <c r="B32" s="11" t="s">
        <v>51</v>
      </c>
      <c r="C32" s="12" t="s">
        <v>8</v>
      </c>
      <c r="D32" s="88" t="s">
        <v>82</v>
      </c>
      <c r="E32" s="18">
        <v>30152</v>
      </c>
      <c r="F32" s="18">
        <v>26724</v>
      </c>
      <c r="G32" s="14">
        <f t="shared" ref="G32:G45" si="1">+F32*100/E32</f>
        <v>88.630936587954366</v>
      </c>
      <c r="H32" s="45" t="s">
        <v>73</v>
      </c>
      <c r="J32" s="5"/>
    </row>
    <row r="33" spans="1:12" ht="24" x14ac:dyDescent="0.4">
      <c r="A33" s="10"/>
      <c r="B33" s="11" t="s">
        <v>52</v>
      </c>
      <c r="C33" s="12" t="s">
        <v>20</v>
      </c>
      <c r="D33" s="88" t="s">
        <v>83</v>
      </c>
      <c r="E33" s="18">
        <v>30000</v>
      </c>
      <c r="F33" s="18">
        <v>0</v>
      </c>
      <c r="G33" s="14">
        <f t="shared" si="1"/>
        <v>0</v>
      </c>
      <c r="H33" s="45" t="s">
        <v>73</v>
      </c>
      <c r="J33" s="5"/>
      <c r="L33" s="5"/>
    </row>
    <row r="34" spans="1:12" ht="24" x14ac:dyDescent="0.4">
      <c r="A34" s="10"/>
      <c r="B34" s="11" t="s">
        <v>53</v>
      </c>
      <c r="C34" s="12" t="s">
        <v>21</v>
      </c>
      <c r="D34" s="88" t="s">
        <v>84</v>
      </c>
      <c r="E34" s="18">
        <v>3493.55</v>
      </c>
      <c r="F34" s="18">
        <v>3493.55</v>
      </c>
      <c r="G34" s="14">
        <f t="shared" si="1"/>
        <v>100</v>
      </c>
      <c r="H34" s="45" t="s">
        <v>73</v>
      </c>
      <c r="J34" s="5"/>
    </row>
    <row r="35" spans="1:12" ht="24" x14ac:dyDescent="0.4">
      <c r="A35" s="10"/>
      <c r="B35" s="11" t="s">
        <v>54</v>
      </c>
      <c r="C35" s="12" t="s">
        <v>22</v>
      </c>
      <c r="D35" s="88" t="s">
        <v>92</v>
      </c>
      <c r="E35" s="18">
        <v>10037.31</v>
      </c>
      <c r="F35" s="18">
        <v>0</v>
      </c>
      <c r="G35" s="14">
        <f t="shared" si="1"/>
        <v>0</v>
      </c>
      <c r="H35" s="45" t="s">
        <v>73</v>
      </c>
      <c r="J35" s="5"/>
    </row>
    <row r="36" spans="1:12" ht="24" x14ac:dyDescent="0.4">
      <c r="A36" s="10"/>
      <c r="B36" s="11" t="s">
        <v>55</v>
      </c>
      <c r="C36" s="75" t="s">
        <v>23</v>
      </c>
      <c r="D36" s="88" t="s">
        <v>85</v>
      </c>
      <c r="E36" s="74">
        <v>50000</v>
      </c>
      <c r="F36" s="74">
        <v>0</v>
      </c>
      <c r="G36" s="73">
        <f t="shared" si="1"/>
        <v>0</v>
      </c>
      <c r="H36" s="45" t="s">
        <v>73</v>
      </c>
      <c r="J36" s="5"/>
    </row>
    <row r="37" spans="1:12" ht="24" x14ac:dyDescent="0.4">
      <c r="A37" s="10"/>
      <c r="B37" s="11" t="s">
        <v>56</v>
      </c>
      <c r="C37" s="12" t="s">
        <v>24</v>
      </c>
      <c r="D37" s="88" t="s">
        <v>86</v>
      </c>
      <c r="E37" s="18">
        <v>20000</v>
      </c>
      <c r="F37" s="18">
        <v>17500</v>
      </c>
      <c r="G37" s="14">
        <f t="shared" si="1"/>
        <v>87.5</v>
      </c>
      <c r="H37" s="45" t="s">
        <v>73</v>
      </c>
      <c r="J37" s="5"/>
    </row>
    <row r="38" spans="1:12" ht="24" x14ac:dyDescent="0.4">
      <c r="A38" s="10"/>
      <c r="B38" s="11" t="s">
        <v>57</v>
      </c>
      <c r="C38" s="12" t="s">
        <v>76</v>
      </c>
      <c r="D38" s="91" t="s">
        <v>87</v>
      </c>
      <c r="E38" s="18">
        <v>96000</v>
      </c>
      <c r="F38" s="18">
        <v>64000</v>
      </c>
      <c r="G38" s="14">
        <f t="shared" si="1"/>
        <v>66.666666666666671</v>
      </c>
      <c r="H38" s="45" t="s">
        <v>73</v>
      </c>
      <c r="J38" s="5"/>
    </row>
    <row r="39" spans="1:12" ht="24" x14ac:dyDescent="0.4">
      <c r="A39" s="10"/>
      <c r="B39" s="11" t="s">
        <v>58</v>
      </c>
      <c r="C39" s="12" t="s">
        <v>77</v>
      </c>
      <c r="D39" s="88" t="s">
        <v>88</v>
      </c>
      <c r="E39" s="18">
        <v>490000</v>
      </c>
      <c r="F39" s="18">
        <v>121375</v>
      </c>
      <c r="G39" s="14">
        <f t="shared" si="1"/>
        <v>24.770408163265305</v>
      </c>
      <c r="H39" s="45" t="s">
        <v>73</v>
      </c>
      <c r="J39" s="5"/>
    </row>
    <row r="40" spans="1:12" ht="24" x14ac:dyDescent="0.4">
      <c r="A40" s="7"/>
      <c r="B40" s="20" t="s">
        <v>59</v>
      </c>
      <c r="C40" s="9" t="s">
        <v>25</v>
      </c>
      <c r="D40" s="89"/>
      <c r="E40" s="70">
        <v>100000</v>
      </c>
      <c r="F40" s="70">
        <v>47300</v>
      </c>
      <c r="G40" s="21">
        <f>+F40*100/E40</f>
        <v>47.3</v>
      </c>
      <c r="H40" s="47" t="s">
        <v>73</v>
      </c>
      <c r="J40" s="5"/>
    </row>
    <row r="41" spans="1:12" ht="24" x14ac:dyDescent="0.4">
      <c r="A41" s="133">
        <v>2.2000000000000002</v>
      </c>
      <c r="B41" s="134"/>
      <c r="C41" s="84" t="s">
        <v>27</v>
      </c>
      <c r="D41" s="95" t="s">
        <v>89</v>
      </c>
      <c r="E41" s="85">
        <f>SUM(E42:E45)</f>
        <v>382400</v>
      </c>
      <c r="F41" s="85">
        <f>SUM(F42:F45)</f>
        <v>0</v>
      </c>
      <c r="G41" s="86">
        <f>+F41*100/E41</f>
        <v>0</v>
      </c>
      <c r="H41" s="87"/>
      <c r="J41" s="5"/>
    </row>
    <row r="42" spans="1:12" ht="24" x14ac:dyDescent="0.4">
      <c r="A42" s="10"/>
      <c r="B42" s="11" t="s">
        <v>60</v>
      </c>
      <c r="C42" s="12" t="s">
        <v>10</v>
      </c>
      <c r="D42" s="96"/>
      <c r="E42" s="18">
        <v>58500</v>
      </c>
      <c r="F42" s="18">
        <v>0</v>
      </c>
      <c r="G42" s="14">
        <f t="shared" si="1"/>
        <v>0</v>
      </c>
      <c r="H42" s="45" t="s">
        <v>73</v>
      </c>
      <c r="J42" s="5"/>
    </row>
    <row r="43" spans="1:12" ht="24" x14ac:dyDescent="0.4">
      <c r="A43" s="10"/>
      <c r="B43" s="11" t="s">
        <v>61</v>
      </c>
      <c r="C43" s="19" t="s">
        <v>28</v>
      </c>
      <c r="D43" s="96"/>
      <c r="E43" s="18">
        <v>249900</v>
      </c>
      <c r="F43" s="18">
        <v>0</v>
      </c>
      <c r="G43" s="14">
        <f t="shared" si="1"/>
        <v>0</v>
      </c>
      <c r="H43" s="45" t="s">
        <v>73</v>
      </c>
      <c r="J43" s="5"/>
    </row>
    <row r="44" spans="1:12" ht="24" x14ac:dyDescent="0.4">
      <c r="A44" s="10"/>
      <c r="B44" s="11" t="s">
        <v>62</v>
      </c>
      <c r="C44" s="19" t="s">
        <v>29</v>
      </c>
      <c r="D44" s="96"/>
      <c r="E44" s="18">
        <v>38000</v>
      </c>
      <c r="F44" s="18">
        <v>0</v>
      </c>
      <c r="G44" s="14">
        <f t="shared" si="1"/>
        <v>0</v>
      </c>
      <c r="H44" s="45" t="s">
        <v>73</v>
      </c>
      <c r="J44" s="5"/>
    </row>
    <row r="45" spans="1:12" ht="24" x14ac:dyDescent="0.4">
      <c r="A45" s="7"/>
      <c r="B45" s="20" t="s">
        <v>63</v>
      </c>
      <c r="C45" s="9" t="s">
        <v>30</v>
      </c>
      <c r="D45" s="97"/>
      <c r="E45" s="70">
        <v>36000</v>
      </c>
      <c r="F45" s="70">
        <v>0</v>
      </c>
      <c r="G45" s="21">
        <f t="shared" si="1"/>
        <v>0</v>
      </c>
      <c r="H45" s="47" t="s">
        <v>73</v>
      </c>
      <c r="J45" s="5"/>
    </row>
    <row r="46" spans="1:12" ht="24" x14ac:dyDescent="0.4">
      <c r="A46" s="121">
        <v>2.2999999999999998</v>
      </c>
      <c r="B46" s="122"/>
      <c r="C46" s="35" t="s">
        <v>11</v>
      </c>
      <c r="D46" s="95" t="s">
        <v>79</v>
      </c>
      <c r="E46" s="61">
        <f>SUM(E47:E51)</f>
        <v>337479.34</v>
      </c>
      <c r="F46" s="60">
        <f>SUM(F47:F51)</f>
        <v>148460.97</v>
      </c>
      <c r="G46" s="37">
        <f>+F46*100/E46</f>
        <v>43.99112846433799</v>
      </c>
      <c r="H46" s="64"/>
      <c r="J46" s="5"/>
    </row>
    <row r="47" spans="1:12" ht="24" x14ac:dyDescent="0.4">
      <c r="A47" s="10"/>
      <c r="B47" s="11" t="s">
        <v>64</v>
      </c>
      <c r="C47" s="12" t="s">
        <v>31</v>
      </c>
      <c r="D47" s="96"/>
      <c r="E47" s="18">
        <v>270663.64</v>
      </c>
      <c r="F47" s="18">
        <v>135457.29999999999</v>
      </c>
      <c r="G47" s="14">
        <f t="shared" ref="G47:G50" si="2">+F47*100/E47</f>
        <v>50.046360124322561</v>
      </c>
      <c r="H47" s="45" t="s">
        <v>73</v>
      </c>
      <c r="J47" s="5"/>
    </row>
    <row r="48" spans="1:12" ht="24" x14ac:dyDescent="0.4">
      <c r="A48" s="10"/>
      <c r="B48" s="11" t="s">
        <v>65</v>
      </c>
      <c r="C48" s="19" t="s">
        <v>32</v>
      </c>
      <c r="D48" s="96"/>
      <c r="E48" s="18">
        <v>7000</v>
      </c>
      <c r="F48" s="18">
        <v>0</v>
      </c>
      <c r="G48" s="14">
        <f t="shared" si="2"/>
        <v>0</v>
      </c>
      <c r="H48" s="45" t="s">
        <v>73</v>
      </c>
      <c r="J48" s="5"/>
    </row>
    <row r="49" spans="1:10" ht="24" x14ac:dyDescent="0.4">
      <c r="A49" s="10"/>
      <c r="B49" s="11" t="s">
        <v>66</v>
      </c>
      <c r="C49" s="19" t="s">
        <v>33</v>
      </c>
      <c r="D49" s="96"/>
      <c r="E49" s="18">
        <v>2937.7</v>
      </c>
      <c r="F49" s="18">
        <v>1424.17</v>
      </c>
      <c r="G49" s="14">
        <f t="shared" si="2"/>
        <v>48.479082275249347</v>
      </c>
      <c r="H49" s="45" t="s">
        <v>73</v>
      </c>
      <c r="J49" s="5"/>
    </row>
    <row r="50" spans="1:10" ht="24" x14ac:dyDescent="0.4">
      <c r="A50" s="10"/>
      <c r="B50" s="11" t="s">
        <v>67</v>
      </c>
      <c r="C50" s="12" t="s">
        <v>16</v>
      </c>
      <c r="D50" s="96"/>
      <c r="E50" s="18">
        <v>19000</v>
      </c>
      <c r="F50" s="18">
        <v>2110</v>
      </c>
      <c r="G50" s="14">
        <f t="shared" si="2"/>
        <v>11.105263157894736</v>
      </c>
      <c r="H50" s="45" t="s">
        <v>73</v>
      </c>
      <c r="J50" s="5"/>
    </row>
    <row r="51" spans="1:10" ht="24" x14ac:dyDescent="0.4">
      <c r="A51" s="7"/>
      <c r="B51" s="20" t="s">
        <v>68</v>
      </c>
      <c r="C51" s="9" t="s">
        <v>34</v>
      </c>
      <c r="D51" s="97"/>
      <c r="E51" s="8">
        <v>37878</v>
      </c>
      <c r="F51" s="8">
        <v>9469.5</v>
      </c>
      <c r="G51" s="21">
        <f>+F51*100/E51</f>
        <v>25</v>
      </c>
      <c r="H51" s="45" t="s">
        <v>73</v>
      </c>
      <c r="J51" s="5"/>
    </row>
    <row r="52" spans="1:10" ht="24" x14ac:dyDescent="0.4">
      <c r="A52" s="129" t="s">
        <v>1</v>
      </c>
      <c r="B52" s="130"/>
      <c r="C52" s="31"/>
      <c r="D52" s="51"/>
      <c r="E52" s="93">
        <f>+E6+E28</f>
        <v>2053534.7</v>
      </c>
      <c r="F52" s="93">
        <f>+F6+F28</f>
        <v>834336.87</v>
      </c>
      <c r="G52" s="94">
        <f>+F52*100/E52</f>
        <v>40.629304681337992</v>
      </c>
      <c r="H52" s="32"/>
      <c r="J52" s="5"/>
    </row>
    <row r="54" spans="1:10" ht="24.75" customHeight="1" x14ac:dyDescent="0.4">
      <c r="C54" s="2"/>
      <c r="D54" s="68"/>
    </row>
    <row r="55" spans="1:10" ht="24.75" customHeight="1" x14ac:dyDescent="0.4">
      <c r="C55" s="2"/>
      <c r="D55" s="68"/>
    </row>
    <row r="56" spans="1:10" ht="24" customHeight="1" x14ac:dyDescent="0.25"/>
    <row r="57" spans="1:10" ht="22.5" customHeight="1" x14ac:dyDescent="0.25"/>
    <row r="58" spans="1:10" ht="24" customHeight="1" x14ac:dyDescent="0.25"/>
    <row r="59" spans="1:10" ht="31.5" customHeight="1" x14ac:dyDescent="0.25"/>
    <row r="60" spans="1:10" ht="21" customHeight="1" x14ac:dyDescent="0.25"/>
    <row r="67" spans="1:8" s="1" customFormat="1" ht="20.25" customHeight="1" x14ac:dyDescent="0.25">
      <c r="A67" s="6"/>
      <c r="B67" s="6"/>
      <c r="C67"/>
      <c r="D67" s="69"/>
      <c r="E67" s="4"/>
      <c r="F67"/>
      <c r="G67"/>
      <c r="H67" s="6"/>
    </row>
    <row r="68" spans="1:8" ht="21" customHeight="1" x14ac:dyDescent="0.25"/>
    <row r="75" spans="1:8" ht="14.25" customHeight="1" x14ac:dyDescent="0.25"/>
    <row r="76" spans="1:8" ht="14.25" customHeight="1" x14ac:dyDescent="0.25"/>
    <row r="77" spans="1:8" ht="14.25" customHeight="1" x14ac:dyDescent="0.25"/>
  </sheetData>
  <mergeCells count="30">
    <mergeCell ref="A25:B25"/>
    <mergeCell ref="A26:B26"/>
    <mergeCell ref="A52:B52"/>
    <mergeCell ref="A28:B28"/>
    <mergeCell ref="A29:B29"/>
    <mergeCell ref="A30:B30"/>
    <mergeCell ref="A31:B31"/>
    <mergeCell ref="A41:B41"/>
    <mergeCell ref="A46:B46"/>
    <mergeCell ref="A18:B18"/>
    <mergeCell ref="A21:B21"/>
    <mergeCell ref="A22:B22"/>
    <mergeCell ref="A23:B23"/>
    <mergeCell ref="A24:B24"/>
    <mergeCell ref="D41:D45"/>
    <mergeCell ref="D46:D51"/>
    <mergeCell ref="D18:D20"/>
    <mergeCell ref="A1:H3"/>
    <mergeCell ref="A4:B5"/>
    <mergeCell ref="C4:C5"/>
    <mergeCell ref="D4:D5"/>
    <mergeCell ref="E4:E5"/>
    <mergeCell ref="F4:F5"/>
    <mergeCell ref="G4:G5"/>
    <mergeCell ref="H4:H5"/>
    <mergeCell ref="A27:B27"/>
    <mergeCell ref="A6:B6"/>
    <mergeCell ref="A7:B7"/>
    <mergeCell ref="A8:B8"/>
    <mergeCell ref="A10:B10"/>
  </mergeCells>
  <phoneticPr fontId="10" type="noConversion"/>
  <pageMargins left="0.511811023622047" right="0.511811023622047" top="0.35433070866141703" bottom="0" header="0.31496062992126" footer="0"/>
  <pageSetup paperSize="9" scale="73" orientation="landscape" r:id="rId1"/>
  <rowBreaks count="1" manualBreakCount="1">
    <brk id="27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33CE8-BB80-4C4C-9FEC-D6C8166F40D3}">
  <dimension ref="A1:L75"/>
  <sheetViews>
    <sheetView view="pageBreakPreview" zoomScale="120" zoomScaleNormal="120" zoomScaleSheetLayoutView="120" workbookViewId="0">
      <pane ySplit="5" topLeftCell="A51" activePane="bottomLeft" state="frozen"/>
      <selection pane="bottomLeft" activeCell="D15" sqref="D15"/>
    </sheetView>
  </sheetViews>
  <sheetFormatPr baseColWidth="10" defaultColWidth="8.83203125" defaultRowHeight="21" x14ac:dyDescent="0.25"/>
  <cols>
    <col min="1" max="1" width="5.83203125" style="6" customWidth="1"/>
    <col min="2" max="2" width="7.1640625" style="6" customWidth="1"/>
    <col min="3" max="3" width="60.83203125" customWidth="1"/>
    <col min="4" max="4" width="38.83203125" style="69" customWidth="1"/>
    <col min="5" max="5" width="16.83203125" style="4" customWidth="1"/>
    <col min="6" max="6" width="17.33203125" customWidth="1"/>
    <col min="7" max="7" width="15.6640625" customWidth="1"/>
    <col min="8" max="8" width="27" style="6" customWidth="1"/>
    <col min="10" max="10" width="14.83203125" customWidth="1"/>
    <col min="11" max="11" width="9.6640625" bestFit="1" customWidth="1"/>
    <col min="12" max="12" width="11.6640625" bestFit="1" customWidth="1"/>
  </cols>
  <sheetData>
    <row r="1" spans="1:11" ht="23.25" customHeight="1" x14ac:dyDescent="0.2">
      <c r="A1" s="101" t="s">
        <v>78</v>
      </c>
      <c r="B1" s="101"/>
      <c r="C1" s="102"/>
      <c r="D1" s="102"/>
      <c r="E1" s="102"/>
      <c r="F1" s="102"/>
      <c r="G1" s="102"/>
      <c r="H1" s="102"/>
    </row>
    <row r="2" spans="1:11" ht="23.25" customHeight="1" x14ac:dyDescent="0.2">
      <c r="A2" s="102"/>
      <c r="B2" s="102"/>
      <c r="C2" s="102"/>
      <c r="D2" s="102"/>
      <c r="E2" s="102"/>
      <c r="F2" s="102"/>
      <c r="G2" s="102"/>
      <c r="H2" s="102"/>
    </row>
    <row r="3" spans="1:11" ht="24.75" customHeight="1" x14ac:dyDescent="0.2">
      <c r="A3" s="103"/>
      <c r="B3" s="103"/>
      <c r="C3" s="103"/>
      <c r="D3" s="103"/>
      <c r="E3" s="103"/>
      <c r="F3" s="103"/>
      <c r="G3" s="103"/>
      <c r="H3" s="103"/>
    </row>
    <row r="4" spans="1:11" ht="23.25" customHeight="1" x14ac:dyDescent="0.2">
      <c r="A4" s="104" t="s">
        <v>0</v>
      </c>
      <c r="B4" s="105"/>
      <c r="C4" s="108" t="s">
        <v>7</v>
      </c>
      <c r="D4" s="104" t="s">
        <v>2</v>
      </c>
      <c r="E4" s="110" t="s">
        <v>3</v>
      </c>
      <c r="F4" s="104" t="s">
        <v>4</v>
      </c>
      <c r="G4" s="112" t="s">
        <v>5</v>
      </c>
      <c r="H4" s="113" t="s">
        <v>6</v>
      </c>
    </row>
    <row r="5" spans="1:11" ht="21" customHeight="1" x14ac:dyDescent="0.2">
      <c r="A5" s="106"/>
      <c r="B5" s="107"/>
      <c r="C5" s="109"/>
      <c r="D5" s="106"/>
      <c r="E5" s="111"/>
      <c r="F5" s="106"/>
      <c r="G5" s="112"/>
      <c r="H5" s="114"/>
    </row>
    <row r="6" spans="1:11" ht="24" x14ac:dyDescent="0.4">
      <c r="A6" s="117">
        <v>1</v>
      </c>
      <c r="B6" s="118"/>
      <c r="C6" s="38" t="s">
        <v>69</v>
      </c>
      <c r="D6" s="66"/>
      <c r="E6" s="39">
        <f>+E7+E19+E22</f>
        <v>503972.5</v>
      </c>
      <c r="F6" s="39">
        <f>+F7+F19+F22</f>
        <v>405483.35</v>
      </c>
      <c r="G6" s="40">
        <f>+F6*100/E6</f>
        <v>80.457435673573457</v>
      </c>
      <c r="H6" s="42"/>
    </row>
    <row r="7" spans="1:11" ht="24" x14ac:dyDescent="0.4">
      <c r="A7" s="119">
        <v>1.1000000000000001</v>
      </c>
      <c r="B7" s="120"/>
      <c r="C7" s="41" t="s">
        <v>35</v>
      </c>
      <c r="D7" s="67"/>
      <c r="E7" s="26">
        <f>+E10+E16</f>
        <v>135677.5</v>
      </c>
      <c r="F7" s="26">
        <f>+F10+F16</f>
        <v>135183.35</v>
      </c>
      <c r="G7" s="27">
        <f>+F7*100/E7</f>
        <v>99.635790753809587</v>
      </c>
      <c r="H7" s="63"/>
      <c r="J7" s="5"/>
    </row>
    <row r="8" spans="1:11" ht="24" x14ac:dyDescent="0.4">
      <c r="A8" s="119"/>
      <c r="B8" s="120"/>
      <c r="C8" s="41" t="s">
        <v>70</v>
      </c>
      <c r="D8" s="67"/>
      <c r="E8" s="26"/>
      <c r="F8" s="26"/>
      <c r="G8" s="25"/>
      <c r="H8" s="43"/>
      <c r="J8" s="5"/>
    </row>
    <row r="9" spans="1:11" ht="25" x14ac:dyDescent="0.4">
      <c r="A9" s="23"/>
      <c r="B9" s="24"/>
      <c r="C9" s="62" t="s">
        <v>71</v>
      </c>
      <c r="D9" s="67"/>
      <c r="E9" s="26"/>
      <c r="F9" s="26"/>
      <c r="G9" s="25"/>
      <c r="H9" s="43"/>
      <c r="J9" s="5"/>
    </row>
    <row r="10" spans="1:11" ht="24" x14ac:dyDescent="0.4">
      <c r="A10" s="121" t="s">
        <v>36</v>
      </c>
      <c r="B10" s="122"/>
      <c r="C10" s="35" t="s">
        <v>15</v>
      </c>
      <c r="D10" s="58"/>
      <c r="E10" s="36">
        <f>SUM(E11:E15)</f>
        <v>119677.5</v>
      </c>
      <c r="F10" s="36">
        <f>SUM(F11:F15)</f>
        <v>119193.5</v>
      </c>
      <c r="G10" s="37">
        <f>+F10*100/E10</f>
        <v>99.595579787345159</v>
      </c>
      <c r="H10" s="64"/>
      <c r="J10" s="5"/>
      <c r="K10" s="5"/>
    </row>
    <row r="11" spans="1:11" ht="21" customHeight="1" x14ac:dyDescent="0.4">
      <c r="A11" s="10"/>
      <c r="B11" s="11" t="s">
        <v>74</v>
      </c>
      <c r="C11" s="12" t="s">
        <v>8</v>
      </c>
      <c r="D11" s="48" t="s">
        <v>72</v>
      </c>
      <c r="E11" s="13">
        <v>484</v>
      </c>
      <c r="F11" s="13">
        <v>0</v>
      </c>
      <c r="G11" s="14">
        <f t="shared" ref="G11:G15" si="0">+F11*100/E11</f>
        <v>0</v>
      </c>
      <c r="H11" s="45" t="s">
        <v>73</v>
      </c>
    </row>
    <row r="12" spans="1:11" ht="21" customHeight="1" x14ac:dyDescent="0.4">
      <c r="A12" s="10"/>
      <c r="B12" s="11" t="s">
        <v>38</v>
      </c>
      <c r="C12" s="12" t="s">
        <v>12</v>
      </c>
      <c r="D12" s="48" t="s">
        <v>72</v>
      </c>
      <c r="E12" s="13">
        <v>56677.5</v>
      </c>
      <c r="F12" s="13">
        <v>56677.5</v>
      </c>
      <c r="G12" s="14">
        <f t="shared" si="0"/>
        <v>100</v>
      </c>
      <c r="H12" s="45" t="s">
        <v>73</v>
      </c>
    </row>
    <row r="13" spans="1:11" ht="21" customHeight="1" x14ac:dyDescent="0.4">
      <c r="A13" s="10"/>
      <c r="B13" s="11" t="s">
        <v>39</v>
      </c>
      <c r="C13" s="12" t="s">
        <v>13</v>
      </c>
      <c r="D13" s="48" t="s">
        <v>72</v>
      </c>
      <c r="E13" s="13">
        <v>17100</v>
      </c>
      <c r="F13" s="13">
        <v>17100</v>
      </c>
      <c r="G13" s="14">
        <f t="shared" si="0"/>
        <v>100</v>
      </c>
      <c r="H13" s="45" t="s">
        <v>73</v>
      </c>
    </row>
    <row r="14" spans="1:11" ht="21" customHeight="1" x14ac:dyDescent="0.4">
      <c r="A14" s="10"/>
      <c r="B14" s="11" t="s">
        <v>40</v>
      </c>
      <c r="C14" s="12" t="s">
        <v>14</v>
      </c>
      <c r="D14" s="48" t="s">
        <v>72</v>
      </c>
      <c r="E14" s="13">
        <f>6000*6</f>
        <v>36000</v>
      </c>
      <c r="F14" s="13">
        <f>6000*6</f>
        <v>36000</v>
      </c>
      <c r="G14" s="14">
        <f t="shared" si="0"/>
        <v>100</v>
      </c>
      <c r="H14" s="45" t="s">
        <v>73</v>
      </c>
    </row>
    <row r="15" spans="1:11" ht="21" customHeight="1" x14ac:dyDescent="0.4">
      <c r="A15" s="10"/>
      <c r="B15" s="11" t="s">
        <v>41</v>
      </c>
      <c r="C15" s="12" t="s">
        <v>9</v>
      </c>
      <c r="D15" s="48" t="s">
        <v>72</v>
      </c>
      <c r="E15" s="13">
        <v>9416</v>
      </c>
      <c r="F15" s="13">
        <v>9416</v>
      </c>
      <c r="G15" s="14">
        <f t="shared" si="0"/>
        <v>100</v>
      </c>
      <c r="H15" s="45" t="s">
        <v>73</v>
      </c>
    </row>
    <row r="16" spans="1:11" ht="24" x14ac:dyDescent="0.4">
      <c r="A16" s="137" t="s">
        <v>37</v>
      </c>
      <c r="B16" s="138"/>
      <c r="C16" s="52" t="s">
        <v>11</v>
      </c>
      <c r="D16" s="58"/>
      <c r="E16" s="53">
        <v>16000</v>
      </c>
      <c r="F16" s="53">
        <f>SUM(F17:F18)</f>
        <v>15989.85</v>
      </c>
      <c r="G16" s="54">
        <f>+F16*100/E16</f>
        <v>99.936562499999994</v>
      </c>
      <c r="H16" s="44"/>
      <c r="J16" s="5"/>
    </row>
    <row r="17" spans="1:12" ht="21" customHeight="1" x14ac:dyDescent="0.4">
      <c r="A17" s="10"/>
      <c r="B17" s="11" t="s">
        <v>42</v>
      </c>
      <c r="C17" s="12" t="s">
        <v>16</v>
      </c>
      <c r="D17" s="48" t="s">
        <v>72</v>
      </c>
      <c r="E17" s="13">
        <v>14219</v>
      </c>
      <c r="F17" s="13">
        <f>12262+1957</f>
        <v>14219</v>
      </c>
      <c r="G17" s="12">
        <f>+F17*100/E17</f>
        <v>100</v>
      </c>
      <c r="H17" s="45" t="s">
        <v>73</v>
      </c>
    </row>
    <row r="18" spans="1:12" ht="21" customHeight="1" x14ac:dyDescent="0.4">
      <c r="A18" s="10"/>
      <c r="B18" s="11" t="s">
        <v>43</v>
      </c>
      <c r="C18" s="12" t="s">
        <v>17</v>
      </c>
      <c r="D18" s="48" t="s">
        <v>72</v>
      </c>
      <c r="E18" s="13">
        <f>1770.85+10.15</f>
        <v>1781</v>
      </c>
      <c r="F18" s="13">
        <f>1026.13+744.72</f>
        <v>1770.8500000000001</v>
      </c>
      <c r="G18" s="14">
        <f>+F18*100/E18</f>
        <v>99.430095451993267</v>
      </c>
      <c r="H18" s="45" t="s">
        <v>73</v>
      </c>
    </row>
    <row r="19" spans="1:12" ht="21" customHeight="1" x14ac:dyDescent="0.4">
      <c r="A19" s="119">
        <v>1.2</v>
      </c>
      <c r="B19" s="120"/>
      <c r="C19" s="25" t="s">
        <v>48</v>
      </c>
      <c r="D19" s="55"/>
      <c r="E19" s="26">
        <f>+E21</f>
        <v>365820</v>
      </c>
      <c r="F19" s="26">
        <f>+F21</f>
        <v>267900</v>
      </c>
      <c r="G19" s="27">
        <f>+F19*100/E19</f>
        <v>73.232737411841896</v>
      </c>
      <c r="H19" s="65"/>
    </row>
    <row r="20" spans="1:12" ht="21" customHeight="1" x14ac:dyDescent="0.4">
      <c r="A20" s="119"/>
      <c r="B20" s="120"/>
      <c r="C20" s="25" t="s">
        <v>44</v>
      </c>
      <c r="D20" s="55"/>
      <c r="E20" s="26"/>
      <c r="F20" s="26"/>
      <c r="G20" s="27"/>
      <c r="H20" s="43"/>
    </row>
    <row r="21" spans="1:12" ht="21" customHeight="1" x14ac:dyDescent="0.4">
      <c r="A21" s="135">
        <v>12.1</v>
      </c>
      <c r="B21" s="136"/>
      <c r="C21" s="12" t="s">
        <v>18</v>
      </c>
      <c r="D21" s="48" t="s">
        <v>72</v>
      </c>
      <c r="E21" s="13">
        <v>365820</v>
      </c>
      <c r="F21" s="13">
        <v>267900</v>
      </c>
      <c r="G21" s="14">
        <f>+F21*100/E21</f>
        <v>73.232737411841896</v>
      </c>
      <c r="H21" s="45" t="s">
        <v>73</v>
      </c>
      <c r="J21" s="5"/>
    </row>
    <row r="22" spans="1:12" s="3" customFormat="1" ht="21" customHeight="1" x14ac:dyDescent="0.4">
      <c r="A22" s="119">
        <v>1.3</v>
      </c>
      <c r="B22" s="120"/>
      <c r="C22" s="28" t="s">
        <v>45</v>
      </c>
      <c r="D22" s="55"/>
      <c r="E22" s="56">
        <f>+E25</f>
        <v>2475</v>
      </c>
      <c r="F22" s="56">
        <f>+F25</f>
        <v>2400</v>
      </c>
      <c r="G22" s="57">
        <f>+F22*100/E22</f>
        <v>96.969696969696969</v>
      </c>
      <c r="H22" s="63"/>
    </row>
    <row r="23" spans="1:12" s="3" customFormat="1" ht="21" customHeight="1" x14ac:dyDescent="0.4">
      <c r="A23" s="119"/>
      <c r="B23" s="120"/>
      <c r="C23" s="28" t="s">
        <v>46</v>
      </c>
      <c r="D23" s="55"/>
      <c r="E23" s="56"/>
      <c r="F23" s="56"/>
      <c r="G23" s="57"/>
      <c r="H23" s="43"/>
    </row>
    <row r="24" spans="1:12" s="3" customFormat="1" ht="21" customHeight="1" x14ac:dyDescent="0.4">
      <c r="A24" s="127"/>
      <c r="B24" s="128"/>
      <c r="C24" s="15" t="s">
        <v>47</v>
      </c>
      <c r="D24" s="48"/>
      <c r="E24" s="16"/>
      <c r="F24" s="16"/>
      <c r="G24" s="17"/>
      <c r="H24" s="45"/>
    </row>
    <row r="25" spans="1:12" ht="21" customHeight="1" x14ac:dyDescent="0.4">
      <c r="A25" s="127"/>
      <c r="B25" s="128"/>
      <c r="C25" s="12" t="s">
        <v>19</v>
      </c>
      <c r="D25" s="48" t="s">
        <v>72</v>
      </c>
      <c r="E25" s="13">
        <v>2475</v>
      </c>
      <c r="F25" s="13">
        <v>2400</v>
      </c>
      <c r="G25" s="14">
        <f>+F25*100/E25</f>
        <v>96.969696969696969</v>
      </c>
      <c r="H25" s="45" t="s">
        <v>73</v>
      </c>
      <c r="J25" s="5"/>
    </row>
    <row r="26" spans="1:12" ht="21" customHeight="1" x14ac:dyDescent="0.4">
      <c r="A26" s="131">
        <v>2</v>
      </c>
      <c r="B26" s="132"/>
      <c r="C26" s="22" t="s">
        <v>49</v>
      </c>
      <c r="D26" s="49"/>
      <c r="E26" s="29">
        <f>+E29+E39+E44</f>
        <v>1549562.2</v>
      </c>
      <c r="F26" s="29">
        <f>+F29+F39+F44</f>
        <v>428853.52</v>
      </c>
      <c r="G26" s="30">
        <f>+F26*100/E26</f>
        <v>27.675786102681133</v>
      </c>
      <c r="H26" s="46"/>
      <c r="J26" s="5"/>
    </row>
    <row r="27" spans="1:12" ht="24" x14ac:dyDescent="0.4">
      <c r="A27" s="131"/>
      <c r="B27" s="132"/>
      <c r="C27" s="22" t="s">
        <v>50</v>
      </c>
      <c r="D27" s="49"/>
      <c r="E27" s="29"/>
      <c r="F27" s="29"/>
      <c r="G27" s="22"/>
      <c r="H27" s="46"/>
    </row>
    <row r="28" spans="1:12" ht="24" x14ac:dyDescent="0.4">
      <c r="A28" s="131"/>
      <c r="B28" s="132"/>
      <c r="C28" s="22" t="s">
        <v>75</v>
      </c>
      <c r="D28" s="49"/>
      <c r="E28" s="29"/>
      <c r="F28" s="29"/>
      <c r="G28" s="22"/>
      <c r="H28" s="46"/>
    </row>
    <row r="29" spans="1:12" ht="24" x14ac:dyDescent="0.4">
      <c r="A29" s="121">
        <v>2.1</v>
      </c>
      <c r="B29" s="122"/>
      <c r="C29" s="35" t="s">
        <v>26</v>
      </c>
      <c r="D29" s="58"/>
      <c r="E29" s="36">
        <f>SUM(E30:E38)</f>
        <v>829682.86</v>
      </c>
      <c r="F29" s="36">
        <f>SUM(F30:F38)</f>
        <v>280392.55</v>
      </c>
      <c r="G29" s="37">
        <f>+F29*100/E29</f>
        <v>33.795147943637161</v>
      </c>
      <c r="H29" s="64"/>
      <c r="J29" s="5"/>
    </row>
    <row r="30" spans="1:12" ht="24" x14ac:dyDescent="0.4">
      <c r="A30" s="10"/>
      <c r="B30" s="11" t="s">
        <v>51</v>
      </c>
      <c r="C30" s="12" t="s">
        <v>8</v>
      </c>
      <c r="D30" s="48" t="s">
        <v>72</v>
      </c>
      <c r="E30" s="18">
        <v>30152</v>
      </c>
      <c r="F30" s="18">
        <v>26724</v>
      </c>
      <c r="G30" s="14">
        <f t="shared" ref="G30:G43" si="1">+F30*100/E30</f>
        <v>88.630936587954366</v>
      </c>
      <c r="H30" s="45" t="s">
        <v>73</v>
      </c>
      <c r="J30" s="5"/>
      <c r="L30" s="5"/>
    </row>
    <row r="31" spans="1:12" ht="24" x14ac:dyDescent="0.4">
      <c r="A31" s="10"/>
      <c r="B31" s="11" t="s">
        <v>52</v>
      </c>
      <c r="C31" s="12" t="s">
        <v>20</v>
      </c>
      <c r="D31" s="48" t="s">
        <v>72</v>
      </c>
      <c r="E31" s="18">
        <v>30000</v>
      </c>
      <c r="F31" s="18">
        <v>0</v>
      </c>
      <c r="G31" s="14">
        <f t="shared" si="1"/>
        <v>0</v>
      </c>
      <c r="H31" s="45" t="s">
        <v>73</v>
      </c>
      <c r="J31" s="5"/>
    </row>
    <row r="32" spans="1:12" ht="24" x14ac:dyDescent="0.4">
      <c r="A32" s="10"/>
      <c r="B32" s="11" t="s">
        <v>53</v>
      </c>
      <c r="C32" s="12" t="s">
        <v>21</v>
      </c>
      <c r="D32" s="48" t="s">
        <v>72</v>
      </c>
      <c r="E32" s="18">
        <v>3493.55</v>
      </c>
      <c r="F32" s="18">
        <v>3493.55</v>
      </c>
      <c r="G32" s="14">
        <f t="shared" si="1"/>
        <v>100</v>
      </c>
      <c r="H32" s="45" t="s">
        <v>73</v>
      </c>
      <c r="J32" s="5"/>
    </row>
    <row r="33" spans="1:10" ht="24" x14ac:dyDescent="0.4">
      <c r="A33" s="10"/>
      <c r="B33" s="11" t="s">
        <v>54</v>
      </c>
      <c r="C33" s="12" t="s">
        <v>22</v>
      </c>
      <c r="D33" s="48" t="s">
        <v>72</v>
      </c>
      <c r="E33" s="18">
        <v>10037.31</v>
      </c>
      <c r="F33" s="18">
        <v>0</v>
      </c>
      <c r="G33" s="14">
        <f t="shared" ref="G33" si="2">+F33*100/E33</f>
        <v>0</v>
      </c>
      <c r="H33" s="45" t="s">
        <v>73</v>
      </c>
      <c r="J33" s="5"/>
    </row>
    <row r="34" spans="1:10" ht="24" x14ac:dyDescent="0.4">
      <c r="A34" s="7"/>
      <c r="B34" s="20" t="s">
        <v>55</v>
      </c>
      <c r="C34" s="9" t="s">
        <v>23</v>
      </c>
      <c r="D34" s="50" t="s">
        <v>72</v>
      </c>
      <c r="E34" s="70">
        <v>50000</v>
      </c>
      <c r="F34" s="70">
        <v>0</v>
      </c>
      <c r="G34" s="21">
        <f t="shared" si="1"/>
        <v>0</v>
      </c>
      <c r="H34" s="47" t="s">
        <v>73</v>
      </c>
      <c r="J34" s="5"/>
    </row>
    <row r="35" spans="1:10" ht="24" x14ac:dyDescent="0.4">
      <c r="A35" s="10"/>
      <c r="B35" s="11" t="s">
        <v>56</v>
      </c>
      <c r="C35" s="12" t="s">
        <v>24</v>
      </c>
      <c r="D35" s="48" t="s">
        <v>72</v>
      </c>
      <c r="E35" s="18">
        <v>20000</v>
      </c>
      <c r="F35" s="18">
        <v>17500</v>
      </c>
      <c r="G35" s="14">
        <f t="shared" ref="G35" si="3">+F35*100/E35</f>
        <v>87.5</v>
      </c>
      <c r="H35" s="45" t="s">
        <v>73</v>
      </c>
      <c r="J35" s="5"/>
    </row>
    <row r="36" spans="1:10" ht="24" x14ac:dyDescent="0.4">
      <c r="A36" s="10"/>
      <c r="B36" s="11" t="s">
        <v>57</v>
      </c>
      <c r="C36" s="12" t="s">
        <v>76</v>
      </c>
      <c r="D36" s="48" t="s">
        <v>72</v>
      </c>
      <c r="E36" s="18">
        <v>96000</v>
      </c>
      <c r="F36" s="18">
        <v>64000</v>
      </c>
      <c r="G36" s="14">
        <f t="shared" si="1"/>
        <v>66.666666666666671</v>
      </c>
      <c r="H36" s="45" t="s">
        <v>73</v>
      </c>
      <c r="J36" s="5"/>
    </row>
    <row r="37" spans="1:10" ht="24" x14ac:dyDescent="0.4">
      <c r="A37" s="10"/>
      <c r="B37" s="11" t="s">
        <v>58</v>
      </c>
      <c r="C37" s="12" t="s">
        <v>77</v>
      </c>
      <c r="D37" s="48" t="s">
        <v>72</v>
      </c>
      <c r="E37" s="18">
        <v>490000</v>
      </c>
      <c r="F37" s="18">
        <v>121375</v>
      </c>
      <c r="G37" s="14">
        <f t="shared" ref="G37" si="4">+F37*100/E37</f>
        <v>24.770408163265305</v>
      </c>
      <c r="H37" s="45" t="s">
        <v>73</v>
      </c>
      <c r="J37" s="5"/>
    </row>
    <row r="38" spans="1:10" ht="24" x14ac:dyDescent="0.4">
      <c r="A38" s="10"/>
      <c r="B38" s="11" t="s">
        <v>59</v>
      </c>
      <c r="C38" s="12" t="s">
        <v>25</v>
      </c>
      <c r="D38" s="48" t="s">
        <v>72</v>
      </c>
      <c r="E38" s="18">
        <v>100000</v>
      </c>
      <c r="F38" s="18">
        <v>47300</v>
      </c>
      <c r="G38" s="14">
        <f>+F38*100/E38</f>
        <v>47.3</v>
      </c>
      <c r="H38" s="45" t="s">
        <v>73</v>
      </c>
      <c r="J38" s="5"/>
    </row>
    <row r="39" spans="1:10" ht="24" x14ac:dyDescent="0.4">
      <c r="A39" s="121">
        <v>2.2000000000000002</v>
      </c>
      <c r="B39" s="122"/>
      <c r="C39" s="35" t="s">
        <v>27</v>
      </c>
      <c r="D39" s="58"/>
      <c r="E39" s="60">
        <f>SUM(E40:E43)</f>
        <v>382400</v>
      </c>
      <c r="F39" s="60">
        <f>SUM(F40:F43)</f>
        <v>0</v>
      </c>
      <c r="G39" s="37">
        <f>+F39*100/E39</f>
        <v>0</v>
      </c>
      <c r="H39" s="64"/>
      <c r="J39" s="5"/>
    </row>
    <row r="40" spans="1:10" ht="24" x14ac:dyDescent="0.4">
      <c r="A40" s="10"/>
      <c r="B40" s="11" t="s">
        <v>60</v>
      </c>
      <c r="C40" s="12" t="s">
        <v>10</v>
      </c>
      <c r="D40" s="48" t="s">
        <v>72</v>
      </c>
      <c r="E40" s="18">
        <v>58500</v>
      </c>
      <c r="F40" s="18">
        <v>0</v>
      </c>
      <c r="G40" s="14">
        <f t="shared" si="1"/>
        <v>0</v>
      </c>
      <c r="H40" s="45" t="s">
        <v>73</v>
      </c>
      <c r="J40" s="5"/>
    </row>
    <row r="41" spans="1:10" ht="24" x14ac:dyDescent="0.4">
      <c r="A41" s="10"/>
      <c r="B41" s="11" t="s">
        <v>61</v>
      </c>
      <c r="C41" s="19" t="s">
        <v>28</v>
      </c>
      <c r="D41" s="48" t="s">
        <v>72</v>
      </c>
      <c r="E41" s="18">
        <v>249900</v>
      </c>
      <c r="F41" s="18">
        <v>0</v>
      </c>
      <c r="G41" s="14">
        <f t="shared" si="1"/>
        <v>0</v>
      </c>
      <c r="H41" s="45" t="s">
        <v>73</v>
      </c>
      <c r="J41" s="5"/>
    </row>
    <row r="42" spans="1:10" ht="24" x14ac:dyDescent="0.4">
      <c r="A42" s="10"/>
      <c r="B42" s="11" t="s">
        <v>62</v>
      </c>
      <c r="C42" s="19" t="s">
        <v>29</v>
      </c>
      <c r="D42" s="48" t="s">
        <v>72</v>
      </c>
      <c r="E42" s="18">
        <v>38000</v>
      </c>
      <c r="F42" s="18">
        <v>0</v>
      </c>
      <c r="G42" s="14">
        <f t="shared" si="1"/>
        <v>0</v>
      </c>
      <c r="H42" s="45" t="s">
        <v>73</v>
      </c>
      <c r="J42" s="5"/>
    </row>
    <row r="43" spans="1:10" ht="24" x14ac:dyDescent="0.4">
      <c r="A43" s="10"/>
      <c r="B43" s="11" t="s">
        <v>63</v>
      </c>
      <c r="C43" s="12" t="s">
        <v>30</v>
      </c>
      <c r="D43" s="48" t="s">
        <v>72</v>
      </c>
      <c r="E43" s="18">
        <v>36000</v>
      </c>
      <c r="F43" s="18">
        <v>0</v>
      </c>
      <c r="G43" s="14">
        <f t="shared" si="1"/>
        <v>0</v>
      </c>
      <c r="H43" s="45" t="s">
        <v>73</v>
      </c>
      <c r="J43" s="5"/>
    </row>
    <row r="44" spans="1:10" ht="24" x14ac:dyDescent="0.4">
      <c r="A44" s="121">
        <v>2.2999999999999998</v>
      </c>
      <c r="B44" s="122"/>
      <c r="C44" s="35" t="s">
        <v>11</v>
      </c>
      <c r="D44" s="59"/>
      <c r="E44" s="61">
        <f>SUM(E45:E49)</f>
        <v>337479.34</v>
      </c>
      <c r="F44" s="60">
        <f>SUM(F45:F49)</f>
        <v>148460.97</v>
      </c>
      <c r="G44" s="37">
        <f>+F44*100/E44</f>
        <v>43.99112846433799</v>
      </c>
      <c r="H44" s="64"/>
      <c r="J44" s="5"/>
    </row>
    <row r="45" spans="1:10" ht="24" x14ac:dyDescent="0.4">
      <c r="A45" s="10"/>
      <c r="B45" s="11" t="s">
        <v>64</v>
      </c>
      <c r="C45" s="12" t="s">
        <v>31</v>
      </c>
      <c r="D45" s="48" t="s">
        <v>72</v>
      </c>
      <c r="E45" s="18">
        <v>270663.64</v>
      </c>
      <c r="F45" s="18">
        <v>135457.29999999999</v>
      </c>
      <c r="G45" s="14">
        <f t="shared" ref="G45:G48" si="5">+F45*100/E45</f>
        <v>50.046360124322561</v>
      </c>
      <c r="H45" s="45" t="s">
        <v>73</v>
      </c>
      <c r="J45" s="5"/>
    </row>
    <row r="46" spans="1:10" ht="24" x14ac:dyDescent="0.4">
      <c r="A46" s="10"/>
      <c r="B46" s="11" t="s">
        <v>65</v>
      </c>
      <c r="C46" s="19" t="s">
        <v>32</v>
      </c>
      <c r="D46" s="48" t="s">
        <v>72</v>
      </c>
      <c r="E46" s="18">
        <v>7000</v>
      </c>
      <c r="F46" s="18">
        <v>0</v>
      </c>
      <c r="G46" s="14">
        <f t="shared" si="5"/>
        <v>0</v>
      </c>
      <c r="H46" s="45" t="s">
        <v>73</v>
      </c>
      <c r="J46" s="5"/>
    </row>
    <row r="47" spans="1:10" ht="24" x14ac:dyDescent="0.4">
      <c r="A47" s="10"/>
      <c r="B47" s="11" t="s">
        <v>66</v>
      </c>
      <c r="C47" s="19" t="s">
        <v>33</v>
      </c>
      <c r="D47" s="48" t="s">
        <v>72</v>
      </c>
      <c r="E47" s="18">
        <v>2937.7</v>
      </c>
      <c r="F47" s="18">
        <v>1424.17</v>
      </c>
      <c r="G47" s="14">
        <f t="shared" si="5"/>
        <v>48.479082275249347</v>
      </c>
      <c r="H47" s="45" t="s">
        <v>73</v>
      </c>
      <c r="J47" s="5"/>
    </row>
    <row r="48" spans="1:10" ht="24" x14ac:dyDescent="0.4">
      <c r="A48" s="10"/>
      <c r="B48" s="11" t="s">
        <v>67</v>
      </c>
      <c r="C48" s="12" t="s">
        <v>16</v>
      </c>
      <c r="D48" s="48" t="s">
        <v>72</v>
      </c>
      <c r="E48" s="18">
        <v>19000</v>
      </c>
      <c r="F48" s="18">
        <v>2110</v>
      </c>
      <c r="G48" s="14">
        <f t="shared" si="5"/>
        <v>11.105263157894736</v>
      </c>
      <c r="H48" s="45" t="s">
        <v>73</v>
      </c>
      <c r="J48" s="5"/>
    </row>
    <row r="49" spans="1:10" ht="24" x14ac:dyDescent="0.4">
      <c r="A49" s="7"/>
      <c r="B49" s="20" t="s">
        <v>68</v>
      </c>
      <c r="C49" s="9" t="s">
        <v>34</v>
      </c>
      <c r="D49" s="48" t="s">
        <v>72</v>
      </c>
      <c r="E49" s="8">
        <v>37878</v>
      </c>
      <c r="F49" s="8">
        <v>9469.5</v>
      </c>
      <c r="G49" s="21">
        <f>+F49*100/E49</f>
        <v>25</v>
      </c>
      <c r="H49" s="45" t="s">
        <v>73</v>
      </c>
      <c r="J49" s="5"/>
    </row>
    <row r="50" spans="1:10" ht="24" x14ac:dyDescent="0.25">
      <c r="A50" s="129" t="s">
        <v>1</v>
      </c>
      <c r="B50" s="130"/>
      <c r="C50" s="31"/>
      <c r="D50" s="51"/>
      <c r="E50" s="33">
        <f>+E6+E26</f>
        <v>2053534.7</v>
      </c>
      <c r="F50" s="33">
        <f>+F6+F26</f>
        <v>834336.87</v>
      </c>
      <c r="G50" s="34">
        <f>+F50*100/E50</f>
        <v>40.629304681337992</v>
      </c>
      <c r="H50" s="32"/>
    </row>
    <row r="52" spans="1:10" ht="24" x14ac:dyDescent="0.4">
      <c r="C52" s="2"/>
      <c r="D52" s="68"/>
    </row>
    <row r="53" spans="1:10" ht="24" customHeight="1" x14ac:dyDescent="0.4">
      <c r="C53" s="2"/>
      <c r="D53" s="68"/>
    </row>
    <row r="54" spans="1:10" ht="22.5" customHeight="1" x14ac:dyDescent="0.25"/>
    <row r="55" spans="1:10" ht="24.75" customHeight="1" x14ac:dyDescent="0.25"/>
    <row r="56" spans="1:10" ht="14.25" customHeight="1" x14ac:dyDescent="0.25"/>
    <row r="57" spans="1:10" ht="31.5" customHeight="1" x14ac:dyDescent="0.25"/>
    <row r="58" spans="1:10" ht="21" customHeight="1" x14ac:dyDescent="0.25"/>
    <row r="65" spans="1:8" s="1" customFormat="1" ht="20.25" customHeight="1" x14ac:dyDescent="0.25">
      <c r="A65" s="6"/>
      <c r="B65" s="6"/>
      <c r="C65"/>
      <c r="D65" s="69"/>
      <c r="E65" s="4"/>
      <c r="F65"/>
      <c r="G65"/>
      <c r="H65" s="6"/>
    </row>
    <row r="66" spans="1:8" ht="21" customHeight="1" x14ac:dyDescent="0.25"/>
    <row r="73" spans="1:8" ht="14.25" customHeight="1" x14ac:dyDescent="0.25"/>
    <row r="74" spans="1:8" ht="14.25" customHeight="1" x14ac:dyDescent="0.25"/>
    <row r="75" spans="1:8" ht="14.25" customHeight="1" x14ac:dyDescent="0.25"/>
  </sheetData>
  <mergeCells count="27">
    <mergeCell ref="A1:H3"/>
    <mergeCell ref="C4:C5"/>
    <mergeCell ref="D4:D5"/>
    <mergeCell ref="E4:E5"/>
    <mergeCell ref="F4:F5"/>
    <mergeCell ref="G4:G5"/>
    <mergeCell ref="H4:H5"/>
    <mergeCell ref="A4:B5"/>
    <mergeCell ref="A6:B6"/>
    <mergeCell ref="A7:B7"/>
    <mergeCell ref="A8:B8"/>
    <mergeCell ref="A16:B16"/>
    <mergeCell ref="A19:B19"/>
    <mergeCell ref="A20:B20"/>
    <mergeCell ref="A21:B21"/>
    <mergeCell ref="A22:B22"/>
    <mergeCell ref="A23:B23"/>
    <mergeCell ref="A10:B10"/>
    <mergeCell ref="A39:B39"/>
    <mergeCell ref="A44:B44"/>
    <mergeCell ref="A50:B50"/>
    <mergeCell ref="A24:B24"/>
    <mergeCell ref="A25:B25"/>
    <mergeCell ref="A26:B26"/>
    <mergeCell ref="A27:B27"/>
    <mergeCell ref="A28:B28"/>
    <mergeCell ref="A29:B29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ไฟล์แก้ไข</vt:lpstr>
      <vt:lpstr>Sheet1 (2)</vt:lpstr>
      <vt:lpstr>'Sheet1 (2)'!Print_Area</vt:lpstr>
      <vt:lpstr>ไฟล์แก้ไข!Print_Area</vt:lpstr>
      <vt:lpstr>'Sheet1 (2)'!Print_Titles</vt:lpstr>
      <vt:lpstr>ไฟล์แก้ไข!Print_Titles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Pachrawan Ketumana</cp:lastModifiedBy>
  <cp:lastPrinted>2026-06-29T04:03:03Z</cp:lastPrinted>
  <dcterms:created xsi:type="dcterms:W3CDTF">2024-01-10T07:59:11Z</dcterms:created>
  <dcterms:modified xsi:type="dcterms:W3CDTF">2026-06-29T13:54:01Z</dcterms:modified>
</cp:coreProperties>
</file>